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085" tabRatio="688" firstSheet="1" activeTab="12"/>
  </bookViews>
  <sheets>
    <sheet name="ต.ค 63" sheetId="1" r:id="rId1"/>
    <sheet name="พ.ย 63" sheetId="2" r:id="rId2"/>
    <sheet name=" ธ.ค 63" sheetId="3" r:id="rId3"/>
    <sheet name=" ม.ค 64" sheetId="4" r:id="rId4"/>
    <sheet name="ก.พ. 64" sheetId="5" r:id="rId5"/>
    <sheet name="มี.ค 64" sheetId="6" r:id="rId6"/>
    <sheet name="เม.ย 64" sheetId="7" r:id="rId7"/>
    <sheet name="พ.ค 64" sheetId="8" r:id="rId8"/>
    <sheet name="มิ.ย 64" sheetId="9" r:id="rId9"/>
    <sheet name="ก.ค 64" sheetId="10" r:id="rId10"/>
    <sheet name="ส.ค 64" sheetId="11" r:id="rId11"/>
    <sheet name="ก.ย 64" sheetId="12" r:id="rId12"/>
    <sheet name="สรุปชื้อ-จ้าง2564" sheetId="13" r:id="rId13"/>
    <sheet name="อธิบายแบบ สขร. 1 " sheetId="14" r:id="rId14"/>
  </sheets>
  <definedNames>
    <definedName name="_xlnm.Print_Titles" localSheetId="0">'ต.ค 63'!$1:$5</definedName>
    <definedName name="_xlnm.Print_Titles" localSheetId="1">'พ.ย 63'!$1:$5</definedName>
    <definedName name="_xlnm.Print_Titles" localSheetId="13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<sst xmlns="http://schemas.openxmlformats.org/spreadsheetml/2006/main" count="1877" uniqueCount="621">
  <si>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</si>
  <si>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</si>
  <si>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</si>
  <si>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</si>
  <si>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</si>
  <si>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</si>
  <si>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</si>
  <si>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</si>
  <si>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</si>
  <si>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</si>
  <si>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</si>
  <si>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</si>
  <si>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</si>
  <si>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</si>
  <si>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</si>
  <si>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</si>
  <si>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</si>
  <si>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</si>
  <si>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</si>
  <si>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</si>
  <si>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</si>
  <si>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</si>
  <si>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</si>
  <si>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</si>
  <si>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</si>
  <si>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</si>
  <si>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</si>
  <si>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</si>
  <si>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</si>
  <si>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</si>
  <si>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</si>
  <si>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</si>
  <si>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</si>
  <si>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</si>
  <si>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</si>
  <si>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</si>
  <si>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</si>
  <si>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มหาวิทยาลัยเทคโนโลยีราชมงคลตะวันออก วิทยาเขตอุเทนถวาย</t>
  </si>
  <si>
    <t>หมายเหตุ</t>
  </si>
  <si>
    <t>เงินรายได้</t>
  </si>
  <si>
    <t>หน่วยงานที่ขอซื้อ</t>
  </si>
  <si>
    <t>li</t>
  </si>
  <si>
    <t>ลำดับ</t>
  </si>
  <si>
    <t>หน่วยงานต่างๆ</t>
  </si>
  <si>
    <t>จำนวนเงิน</t>
  </si>
  <si>
    <t>รวม</t>
  </si>
  <si>
    <t>เงินงบประมาณ</t>
  </si>
  <si>
    <t>แบบสรุปผลการดำเนินการจัดซื้อจัดจ้างในรอบเดือน ตุลาคม 2563</t>
  </si>
  <si>
    <t xml:space="preserve">สรุปการจัดซื้อจัดจ้าง ประจำเดือนตุลาคม ปีงบประมาณ 2564 </t>
  </si>
  <si>
    <t xml:space="preserve">สรุปการจัดซื้อจัดจ้าง ประจำเดือนพฤศจิกายน ปีงบประมาณ 2564 </t>
  </si>
  <si>
    <t>แบบสรุปผลการดำเนินการจัดซื้อจัดจ้างในรอบเดือน พฤศจิกายน 2563</t>
  </si>
  <si>
    <t>แบบสรุปผลการดำเนินการจัดซื้อจัดจ้างในรอบเดือน ธันวาคม 2563</t>
  </si>
  <si>
    <t xml:space="preserve">สรุปการจัดซื้อจัดจ้าง ประจำเดือนธันวาคม ปีงบประมาณ 2564 </t>
  </si>
  <si>
    <t>แบบสรุปผลการดำเนินการจัดซื้อจัดจ้างในรอบเดือน มกราคม  2564</t>
  </si>
  <si>
    <t xml:space="preserve">สรุปการจัดซื้อจัดจ้าง ประจำเดือนมกราคม ปีงบประมาณ 2564 </t>
  </si>
  <si>
    <t>แบบสรุปผลการดำเนินการจัดซื้อจัดจ้างในรอบเดือน กุมภาพันธ์ 2564</t>
  </si>
  <si>
    <t xml:space="preserve">สรุปการจัดซื้อจัดจ้าง ประจำเดือนกุมภาพันธ์ ปีงบประมาณ 2564 </t>
  </si>
  <si>
    <t>แบบสรุปผลการดำเนินการจัดซื้อจัดจ้างในรอบเดือน มีนาคม 2564</t>
  </si>
  <si>
    <t xml:space="preserve">สรุปการจัดซื้อจัดจ้าง ประจำเดือนมีนาคม ปีงบประมาณ 2564 </t>
  </si>
  <si>
    <t>แบบสรุปผลการดำเนินการจัดซื้อจัดจ้างในรอบเดือน เมษายน 2564</t>
  </si>
  <si>
    <t xml:space="preserve">สรุปการจัดซื้อจัดจ้าง ประจำเดือนเมษายน ปีงบประมาณ 2564 </t>
  </si>
  <si>
    <t>แบบสรุปผลการดำเนินการจัดซื้อจัดจ้างในรอบเดือน พฤษภาคม 2564</t>
  </si>
  <si>
    <t xml:space="preserve">สรุปการจัดซื้อจัดจ้าง ประจำเดือนพฤษภาคม ปีงบประมาณ 2564 </t>
  </si>
  <si>
    <t>แบบสรุปผลการดำเนินการจัดซื้อจัดจ้างในรอบเดือน มิถุยายน 2564</t>
  </si>
  <si>
    <t xml:space="preserve">สรุปการจัดซื้อจัดจ้าง ประจำเดือนมิถุนายน ปีงบประมาณ 2564 </t>
  </si>
  <si>
    <t>แบบสรุปผลการดำเนินการจัดซื้อจัดจ้างในรอบเดือน กรกฎาคม 2564</t>
  </si>
  <si>
    <t xml:space="preserve">สรุปการจัดซื้อจัดจ้าง ประจำเดือนกรกฏาคม ปีงบประมาณ 2564 </t>
  </si>
  <si>
    <t xml:space="preserve">สรุปการจัดซื้อจัดจ้าง ประจำเดือนสิงหาคม ปีงบประมาณ 2564 </t>
  </si>
  <si>
    <t>แบบสรุปผลการดำเนินการจัดซื้อจัดจ้างในรอบเดือน สิงหาคม 2564</t>
  </si>
  <si>
    <t>แบบสรุปผลการดำเนินการจัดซื้อจัดจ้างในรอบเดือน กันยายน 2564</t>
  </si>
  <si>
    <t>สรุปการจัดซื้อจัดจ้าง ประจำปี งบประมาณ 2564 คณะวิศวกรรมศาสตร์และสถาปัตยกรรมศาสตร์</t>
  </si>
  <si>
    <t>สรุปการจัดซื้อจัดจ้าง ประจำปี งบประมาณ 2564 สำนักงานวิทยาเขตอุเทนถวาย</t>
  </si>
  <si>
    <t>สรุปการจัดซื้อจัดจ้าง งบประมาณประจำปี 2564 (สถาบันนวัตกรรมก่อสร้างฯ)</t>
  </si>
  <si>
    <t>สรุปการจัดซื้อจัดจ้างงบประมาณประจำปี 2564 (สนง.วข.อุเทนถวาย)</t>
  </si>
  <si>
    <t>สรุปการจัดซื้อจัดจ้างงบประมาณประจำปี 2564 (สารบรรณสนง.วข.)</t>
  </si>
  <si>
    <t>สรุปการจัดซื้อจัดจ้าง งบประมาณประจำปี 2564  (การเงินและเบิกจ่าย)</t>
  </si>
  <si>
    <t>สรุปการจัดซื้อจัดจ้าง งบประมาณประจำปี 2564  (บริหารงานบุคคล)</t>
  </si>
  <si>
    <t>สรุปการจัดซื้อจัดจ้าง งบประมาณประจำปี 2564  (งานวิทยบริการและเทคโนโลยีสารสนเทศ)</t>
  </si>
  <si>
    <t>สรุปการจัดซื้อจัดจ้าง งบประมาณประจำปี 2564  (งานวิเทศสัมพันธ์และกิจการพิเศษ)</t>
  </si>
  <si>
    <t>สรุปการจัดซื้อจัดจ้างงบประมาณประจำปี 2564 (ห้องสมุด)</t>
  </si>
  <si>
    <t>สรุปการจัดซื้อจัดจ้างงบประมาณประจำปี 2564 (ประชาสัมพันธ์)</t>
  </si>
  <si>
    <t>สรุปการจัดซื้อจัดจ้างงบประมาณประจำปี 2564 (ศิลปวัฒนธรรม)</t>
  </si>
  <si>
    <t>สรุปการจัดซื้อจัดจ้างงบประมาณประจำปี 2564 (อาคารสถานที่)</t>
  </si>
  <si>
    <t>สรุปการจัดซื้อจัดจ้างงบประมาณประจำปี 2564  (ยานพาหนะ)</t>
  </si>
  <si>
    <t>สรุปการจัดซื้อจัดจ้างงบประมาณประจำปี 2564  (รักษาความปลอดภัย)</t>
  </si>
  <si>
    <t>สรุปการจัดซื้อจัดจ้างงบประมาณประจำปี 2564  (สโมสรนักศึกษา)</t>
  </si>
  <si>
    <t>สรุปการจัดซื้อจัดจ้างงบประมาณประจำปี 2564  (ส่งเสริมวิชาการและงานทะเบียน)</t>
  </si>
  <si>
    <t>สรุปการจัดซื้อจัดจ้างงบประมาณประจำปี 2564 (สาขาวิชาศึกษาทั่วไป)</t>
  </si>
  <si>
    <t>สรุปการจัดซื้อจัดจ้าง งบประมาณประจำปี 2564  (สาขาวิชาเทคโนโลยีโลจิสติกส์)</t>
  </si>
  <si>
    <t>สรุปการจัดซื้อจัดจ้าง งบประมาณประจำปี 2564  (สาขาวิชาเทคโนโลยีสถาปัตยกรรมภายใน)</t>
  </si>
  <si>
    <t>สรุปการจัดซื้อจัดจ้าง งบประมาณประจำปี 2564  (สาขาวิชาเทคโนโลยีสถาปัตยกรรม)</t>
  </si>
  <si>
    <t>สรุปการจัดซื้อจัดจ้าง งบประมาณประจำปี 2564 (สาขาวิศวกรรมก่อสร้าง)</t>
  </si>
  <si>
    <t>สรุปการจัดซื้อจัดจ้าง งบประมาณประจำปี 2564 (สาขาวิชาวิศวกรรมโยธา)</t>
  </si>
  <si>
    <t>สรุปการจัดซื้อจัดจ้างงบประมาณประจำปี 2564  (ฝ่ายบริหารและแผน)</t>
  </si>
  <si>
    <t>สรุปการจัดซื้อจัดจ้างงบประมาณประจำปี 2564  (งานพัฒนานักศึกษา)</t>
  </si>
  <si>
    <t>สรุปการจัดซื้อจัดจ้างงบประมาณประจำปี 2564 (ฝ่ายกิจการนักศึกษาและกิจการพิเศษ)</t>
  </si>
  <si>
    <t>สรุปการจัดซื้อจัดจ้างงบประมาณประจำปี 2564 (ฝ่ายวิชาการและวิจัย)</t>
  </si>
  <si>
    <t>สรุปการจัดซื้อจัดจ้างงบประมาณประจำปี 2564 (สำนักงานคณบดี)</t>
  </si>
  <si>
    <t>สรุปการจัดซื้อจัดจ้างงบประมาณประจำปี 2564 (สารบรรณคณบดี)</t>
  </si>
  <si>
    <t>ค่าใช้จ่ายบัตรฟลีคกาดร์</t>
  </si>
  <si>
    <t>เฉพาะเจาะจง</t>
  </si>
  <si>
    <t>ธนาคารกรุงไทย 6,560  บาท</t>
  </si>
  <si>
    <t>แผนกยานพาหนะ</t>
  </si>
  <si>
    <t>จัดซื้อวัสดุ จำนวน 1 รายการ</t>
  </si>
  <si>
    <t>ร้านศรชัย การค้า 631.30 บาท</t>
  </si>
  <si>
    <t>ราคาต่ำสุด</t>
  </si>
  <si>
    <t>สำนักงานคณบดี</t>
  </si>
  <si>
    <t>จัดจ้างซ่อมเครื่องปรับอากาศ จำนวน 1 รายการ</t>
  </si>
  <si>
    <t>หจก. พีพี เอ 1976 ซัพพลายเซอร์วิส 3,210 บาท</t>
  </si>
  <si>
    <t>แผนกพัสดุ</t>
  </si>
  <si>
    <t>จัดซื้อพวงมาลาดอไม้สด จำนวน 1พวง</t>
  </si>
  <si>
    <t>ร้านศรชัย การค้า 1,926 บาท</t>
  </si>
  <si>
    <t>แผนกศิลปวัฒนธรรม</t>
  </si>
  <si>
    <t>จัดจ้างเหมารถตู้ จำนวน 1 คัน</t>
  </si>
  <si>
    <t>นายประดิษฐ์  สิงห์งาม 3,500 บาท</t>
  </si>
  <si>
    <t>งานบริหารงานบุคคล</t>
  </si>
  <si>
    <t>จัดซื้อหมึกถ่ายเอกสารจำนวน 4 รายการ</t>
  </si>
  <si>
    <t>หจก.175 ชัพพลาย 22,898 บาท</t>
  </si>
  <si>
    <t>ฝ่ายวิชาการและวิจัย</t>
  </si>
  <si>
    <t>หจก. พีพี เอ 1976 ซัพพลายเซอร์วิส 11,235 บาท</t>
  </si>
  <si>
    <t>งานวิทยบริการและเทคโนโลยีสารสนเทศ</t>
  </si>
  <si>
    <t>จัดจ้างซ่อมเครื่องปรับอากาศ จำนวน 5รายการ</t>
  </si>
  <si>
    <t>จัดจ้างซ่อมเครื่องปรับอากาศ จำนวน 1 เครื่อง</t>
  </si>
  <si>
    <t>หจก. พีพี เอ 1976 ซัพพลายเซอร์วิส 9,255.50 บาท</t>
  </si>
  <si>
    <t>สาขาวิชาวิศวกรรมโยธา</t>
  </si>
  <si>
    <t>จัดซื้อสมุดลงเวลาปฏัติงานราชการ จำนวน 12 เล่ม</t>
  </si>
  <si>
    <t>ร้านศรชัย การค้า 706.20 บาท</t>
  </si>
  <si>
    <t>3</t>
  </si>
  <si>
    <t>แผนกห้องสมุด</t>
  </si>
  <si>
    <t>บจก.รุ่งโรฒณ์บริการ (2525) 1,100 บาท</t>
  </si>
  <si>
    <t>จัดซื้อวัสดุหนังสือพิมพ์ จำนวน 3 รายการ</t>
  </si>
  <si>
    <t>จัดซื้อวัสดุหมึกพิมพ์ จำนวน 9 รายการ</t>
  </si>
  <si>
    <t>บจก.พีเค จูเนียร์ อินเตอร์เนชั่นแนล 11,320.60 บาท</t>
  </si>
  <si>
    <t>ผว.03/2564 ลว. 2 พ.ย 2563</t>
  </si>
  <si>
    <t>จัดซื้อตรายาง จำนวน 2 รายการ</t>
  </si>
  <si>
    <t>แผนกสารบรรณสนง.วข.อุเทนถวาย</t>
  </si>
  <si>
    <t>ร้านศรชัย การค้า 1,262.60 บาท</t>
  </si>
  <si>
    <t>จัดซื้อวัสดุหมึกพิมพ์ จำนวน 1 รายการ</t>
  </si>
  <si>
    <t>ผว.05/2564 ลว. 2 พ.ย 2563</t>
  </si>
  <si>
    <t>จัดซื้อวัสดุหมึกพิมพ์ จำนวน 4 รายการ</t>
  </si>
  <si>
    <t>บจก.พีเค จูเนียร์ อินเตอร์เนชั่นแนล 5,307.20 บาท</t>
  </si>
  <si>
    <t>ผว.04/2564 ลว. 11 พ.ย 2563</t>
  </si>
  <si>
    <t>บจก.โทโทล โซลู่ชั่น เซออร์วิส 4,494 บาท</t>
  </si>
  <si>
    <t>ผว.12/2564 ลว. 11 พ.ย 2563</t>
  </si>
  <si>
    <t>แผนกบัญชี</t>
  </si>
  <si>
    <t>ธนาคารกรุงไทย 4,650  บาท</t>
  </si>
  <si>
    <t>จัดซื้อตรายาง จำนวน 2 อัน</t>
  </si>
  <si>
    <t>แผนกการเงินและเบิกจ่าย</t>
  </si>
  <si>
    <t>ร้านศรชัย การค้า 924.48 บาท</t>
  </si>
  <si>
    <t>ผว.15/2564 ลว. 17 พ.ย 2563</t>
  </si>
  <si>
    <t>จัดซื้อวัสดุแฟ้ม จำนวน 1 รายการ</t>
  </si>
  <si>
    <t>จัดซื้อวัสดุโครงการ จำนวน 4 รายการ</t>
  </si>
  <si>
    <t>ร้านศรชัย การค้า 3,921.55 บาท</t>
  </si>
  <si>
    <t>คผว.01/2564 ลว. 17 พ.ย 2563</t>
  </si>
  <si>
    <t>ฝ่ายบริหารและแผน</t>
  </si>
  <si>
    <t>ผส.06/2564 ลว. 17 พ.ย 2563</t>
  </si>
  <si>
    <t>บจก. ไพรเมชี่ ซัพพลาย 8,000 บาท</t>
  </si>
  <si>
    <t>จัดซ่อมโต๊ะชลศาสตร์ จำนวน 1 เครื่อง</t>
  </si>
  <si>
    <t>จัดซื้อวัสดุการเรียนการสอน จำนวน 5 รายการ</t>
  </si>
  <si>
    <t>บจก.เวชธัญญา 7,714.70  บาท</t>
  </si>
  <si>
    <t>ว.03/2564 ลว. 17 พ.ย 2563</t>
  </si>
  <si>
    <t>เงินงปม.</t>
  </si>
  <si>
    <t>จัดซ่อมเครื่องโปรเจคเตอร์  จำนวน 1 เครื่อง</t>
  </si>
  <si>
    <t>บจก.ซีเอชบี เน็ทเวิร์ค โซลูชั่น 7,757.50 บาท</t>
  </si>
  <si>
    <t>จัดจ้างเหมารถตู้ จำนวน 1 คัน/2วัน</t>
  </si>
  <si>
    <t>นายประดิษฐ์  สิงห์งาม 6,000 บาท</t>
  </si>
  <si>
    <t>จัดซ่อมรถยนต์ทะเบียน กม.9238 กทม. จำนวน 3 รายการ</t>
  </si>
  <si>
    <t>ร้าเทพการช่าง 2,2100 บาท</t>
  </si>
  <si>
    <t>จัดซื้อวัสดุไฟฟ้า จำนวน 28 รายการ</t>
  </si>
  <si>
    <t>แผนกอาคารสถานที่</t>
  </si>
  <si>
    <t>บจก.เวชธัญญา 11,352.70 บาท</t>
  </si>
  <si>
    <t>จัดซื้อวัสดุซ่อมแซมอาคาร จำนวน 3 รายการ</t>
  </si>
  <si>
    <t>จัดซื้อวัสดุก่อสร้าง จำนวน 2รายการ</t>
  </si>
  <si>
    <t>ร้านศรชัย การค้า 2,867.60 บาท</t>
  </si>
  <si>
    <t>จัดซื้อสำนักงาน จำนวน 1 รายการ</t>
  </si>
  <si>
    <t>ร้านศรชัย การค้า 3,745 บาท</t>
  </si>
  <si>
    <t>จัดซื้อสำนักงาน จำนวน 5 รายการ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</si>
  <si>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</si>
  <si>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</si>
  <si>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</si>
  <si>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</si>
  <si>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</si>
  <si>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</si>
  <si>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</si>
  <si>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</si>
  <si>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</si>
  <si>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จัดซื้อสำนักงาน จำนวน 7 รายการ</t>
  </si>
  <si>
    <t>บจก.ออฟฟิศเมท (ไทย) 2,169.91 บาท</t>
  </si>
  <si>
    <t>ร้านศรชัย การค้า 29,885.10 บาท</t>
  </si>
  <si>
    <t>จัดซื้อวัสดุหมึกพิมพ์ จำนวน 2 กล่อง</t>
  </si>
  <si>
    <t>ผว.20/2564 ลว. 30 พ.ย 2563</t>
  </si>
  <si>
    <t>จัดซื้อวัสดุหมึกพิมพ์ จำนวน 2 รายการ</t>
  </si>
  <si>
    <t>บจก.โทโทล โซลู่ชั่น เซออร์วิส 2,354 บาท</t>
  </si>
  <si>
    <t>ผว.21/2564 ลว. 30 พ.ย 2563</t>
  </si>
  <si>
    <t>จัดซื้อวัสดุ จำนวน 2 รายการ</t>
  </si>
  <si>
    <t>บจก.เวชธัญญา 1,000.45 บาท</t>
  </si>
  <si>
    <t>จัดซื้อหมึกถ่ายเอกสารจำนวน 2 รายการ</t>
  </si>
  <si>
    <t>หจก.175 ชัพพลาย 12,626 บาท</t>
  </si>
  <si>
    <t>งานส่งเสริมทะเบียนและวิชาการ</t>
  </si>
  <si>
    <t>จัดซื้อกระดาษ 70 กรม จำนวน 100 รีม</t>
  </si>
  <si>
    <t>บจก.โรงงานบางปะอินอุตสาหกรรม 8,025 บาท</t>
  </si>
  <si>
    <t>ว.01/2564 ลว. 8 ต.ค 2563</t>
  </si>
  <si>
    <t>ผว.01/2564 ลว. 12 ต.ค 2563</t>
  </si>
  <si>
    <t>ผส.08/2564 ลว.14 ต.ค 2563</t>
  </si>
  <si>
    <t>ผส.09/2564 ลว.22 ต.ค 2563</t>
  </si>
  <si>
    <t>ผส.10/2564 ลว.22 ต.ค 2563</t>
  </si>
  <si>
    <t>ผว.02/2564 ลว.26 ต.ค 2563</t>
  </si>
  <si>
    <t>ผส.07/2564 ลว.26 ต.ค 2563</t>
  </si>
  <si>
    <t>ผส.11/2564 ลว.29 ต.ค 2563</t>
  </si>
  <si>
    <t>ผว.06/2564 ลว.30 ต.ค 2563</t>
  </si>
  <si>
    <t>ผว.07/2564 ลว.30 ต.ค 2563</t>
  </si>
  <si>
    <t>ผว.10/2564 ลว.6 พ.ย 2563</t>
  </si>
  <si>
    <t>ว.01/2564 ลว. 11 พ.ย 2563</t>
  </si>
  <si>
    <t>ผว.08/2564 ลว.17 พ.ย 2563</t>
  </si>
  <si>
    <t>ผส.12/2564 ลว.17 พ.ย 2563</t>
  </si>
  <si>
    <t>ผส.13/2564 ลว.23 พ.ย 2563</t>
  </si>
  <si>
    <t>ผส.14/2564 ลว.23 พ.ย 2563</t>
  </si>
  <si>
    <t>ผว.13/2564 ลว.23 พ.ย 2563</t>
  </si>
  <si>
    <t>ผว.14/2564 ลว.23 พ.ย 2563</t>
  </si>
  <si>
    <t>ผว.16/2564 ลว.23 พ.ย 2563</t>
  </si>
  <si>
    <t>ผว.17/2564 ลว.23 พ.ย 2563</t>
  </si>
  <si>
    <t>ผว.18/2564 ลว.23 พ.ย 2563</t>
  </si>
  <si>
    <t>ผว.19/2564 ลว.24 พ.ย 2563</t>
  </si>
  <si>
    <t>ผว.22/2564 ลว.3 ธ.ค 2563</t>
  </si>
  <si>
    <t>ผว.23/2564 ลว. 7 ธ.ค 2563</t>
  </si>
  <si>
    <t>บจก.ซีเอชบี เน็ทเวิร์ค โซลูชั่น 7,276 บาท</t>
  </si>
  <si>
    <t>ผส.15/2564 ลว.8 ธ.ค 2563</t>
  </si>
  <si>
    <t>จัดซื้อน้ำมันเชื้อเพลิง จำนวน 1 รายการ</t>
  </si>
  <si>
    <t>ปทต.น้ำมันและการค้าปลีก จำกัด 1,000 บาท</t>
  </si>
  <si>
    <t>ผว.11/2564 ลว.12 ธ.ค 2563</t>
  </si>
  <si>
    <t>ธนาคารกรุงไทย 5,910  บาท</t>
  </si>
  <si>
    <t>ผว.25/2564 ลว.3 ธ.ค 2563</t>
  </si>
  <si>
    <t>บจก.ออฟฟิศเมท (ไทย) 24,789.95 บาท</t>
  </si>
  <si>
    <t>ผว.24/2564 ลว.22 ธ.ค 2563</t>
  </si>
  <si>
    <t>จัดซื้อวัสดุสำนักงาน จำนวน 17 รายการ</t>
  </si>
  <si>
    <t>จัดซื้อวัสดุการเรียนการสอนจำนวน 4 รายการ</t>
  </si>
  <si>
    <t>บจก.เวชธัญญา 5,489.10 บาท</t>
  </si>
  <si>
    <t>ว.05/2564 ลว.23 ธ.ค 2563</t>
  </si>
  <si>
    <t>งปม.</t>
  </si>
  <si>
    <t>จัดซื้อวัสดุการเรียนการสอนจำนวน 14 รายการ</t>
  </si>
  <si>
    <t>ร้านศรชัย การค้า 19,041.72 บาท</t>
  </si>
  <si>
    <t>ว.07/2564 ลว.23 ธ.ค 2563</t>
  </si>
  <si>
    <t>สาขาวิชาวิศวกรรมก่อสร้าง</t>
  </si>
  <si>
    <t>12</t>
  </si>
  <si>
    <t>19</t>
  </si>
  <si>
    <t>11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</si>
  <si>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</si>
  <si>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</si>
  <si>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</si>
  <si>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</si>
  <si>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</si>
  <si>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</si>
  <si>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</si>
  <si>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</si>
  <si>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</si>
  <si>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ว.06/2564 ลว.6 ม.ค 2564</t>
  </si>
  <si>
    <t>สาขาวิชาสถาปัตยกรรมภายใน</t>
  </si>
  <si>
    <t>ร้านศรชัย การค้า 44,554.80 บาท</t>
  </si>
  <si>
    <t>จัดซื้อวัสดุการเรียนการสอนจำนวน 23 รายการ</t>
  </si>
  <si>
    <t>จัดซื้อไวนิล  จำนวน 1 ป้าย</t>
  </si>
  <si>
    <t>ร้านศรชัย การค้า 3,081.60 บาท</t>
  </si>
  <si>
    <t>ผว.27/2564 ลว.6 ม.ค 2564</t>
  </si>
  <si>
    <t>แผนกประชาสัมพันธ์</t>
  </si>
  <si>
    <t>จัดซื้อวัสดุการเรียนการสอนจำนวน 2 รายการ</t>
  </si>
  <si>
    <t>ร้านศรชัย การค้า 16,157 บาท</t>
  </si>
  <si>
    <t>ว.08/2564 ลว.7 ม.ค 2564</t>
  </si>
  <si>
    <t>สาขาวิชาเทคโนโลยีสถาปัตยกรรม</t>
  </si>
  <si>
    <t>จัดซื้อวัสดุการเรียนการสอนจำนวน 6 รายการ</t>
  </si>
  <si>
    <t>บจก.เวชธัญญา25,378.85 บาท</t>
  </si>
  <si>
    <t>ว.10/2564 ลว.11 ม.ค 2564</t>
  </si>
  <si>
    <t>บจก.ออฟฟิศเมท 3,494 บาท</t>
  </si>
  <si>
    <t>ผว.31/2564 ลว.11 ม.ค 2564</t>
  </si>
  <si>
    <t>บจก.เวชธัญญา 2,867.60 บาท</t>
  </si>
  <si>
    <t>ผว.26/2564 ลว.11 ม.ค 2564</t>
  </si>
  <si>
    <t>จัดซื้อครุภัณฑ์ จำนวน 1 ชุด</t>
  </si>
  <si>
    <t>บจก.คัมริช เทคโนโลยี 92,000 บาท</t>
  </si>
  <si>
    <t>คภ.01/2564 ลว.13 ม.ค 2564</t>
  </si>
  <si>
    <t>ผว.34/2564 ลว. 14 ม.ค2564</t>
  </si>
  <si>
    <t>บจก.พีเค จูเนียร์ อินเตอร์เนชั่นแนล 3,274.20 บาท</t>
  </si>
  <si>
    <t>ว.01/2564 ลว. 14ม.ค 2564</t>
  </si>
  <si>
    <t>ธนาคารกรุงไทย 10,150  บาท</t>
  </si>
  <si>
    <t>จัดซื้อหมึกถ่ายเอกสารจำนวน 2 กล่อง</t>
  </si>
  <si>
    <t>หจก.175 ชัพพลาย 6,099 บาท</t>
  </si>
  <si>
    <t>ผว.29/2564 ลว.15 ม.ค 2564</t>
  </si>
  <si>
    <t>จัดซื้อกระดาษ A4 ขนาด 80 แกรม จำนวน 400 รีม</t>
  </si>
  <si>
    <t>บจก. ดับเบิ้ลเอ ดิจิตอล วินเนอร์จี 40,660 บาท</t>
  </si>
  <si>
    <t>ผว.33/2564 ลว.20 ม.ค 2564</t>
  </si>
  <si>
    <t>จัดซื้อวัสดุหมึก จำนวน 1 รายการ</t>
  </si>
  <si>
    <t>ร้านศรชัย การค้า 1,369.60 บาท</t>
  </si>
  <si>
    <t>ผว.28/2564 ลว.21 ม.ค 2564</t>
  </si>
  <si>
    <t>จัดซื้อวัสดุคอมพิวเตอร์ จำนวน 3 รายการ</t>
  </si>
  <si>
    <t>ร้านศรชัย การค้า 2,428.90 บาท</t>
  </si>
  <si>
    <t>ผว.32/2564 ลว.21 ม.ค 2564</t>
  </si>
  <si>
    <t>จัดซื้อวัสดุ จำนวน 7 รายการ</t>
  </si>
  <si>
    <t>บจก.ออฟฟิศเมท 5,915.02 บาท</t>
  </si>
  <si>
    <t>ผว.36/2564 ลว.25 ม.ค 2564</t>
  </si>
  <si>
    <t>จัดซื้อวัสดุการเรียนการสอนจำนวน 19 รายการ</t>
  </si>
  <si>
    <t>ว.09/2564 ลว.25 ม.ค 2564</t>
  </si>
  <si>
    <t>บจก. เวชธัญญา 82,384.65  บาท</t>
  </si>
  <si>
    <t>จัดซ่อมรถยนต์ทะเบียน ฮจ 5198 กทม จำนวน 7 รายการ</t>
  </si>
  <si>
    <t>ร้านเทพการช่าง 5,650 บาท</t>
  </si>
  <si>
    <t>ผส.16/2564 ลว.27 ม.ค 2564</t>
  </si>
  <si>
    <t>จัดซ่อมเครื่อง ซีเอ็นซี จำนวน 1 เครื่อง</t>
  </si>
  <si>
    <t>ผว.35/2564 ลว.1 ก.พ 2564</t>
  </si>
  <si>
    <t>สาขาวิชาออกแบบอุตสาหกรรม</t>
  </si>
  <si>
    <t>จัดซื้อหมึกพิมพ์ จำนวน 1รายการ</t>
  </si>
  <si>
    <t>หจก.ยู.เอส.ดับเบิ้ล 29,960  บาท</t>
  </si>
  <si>
    <t>บจก. พีเคจูเนียร์ อินเตอร์เนชั่นแนล 8,667  บาท</t>
  </si>
  <si>
    <t>ผว.37/2564 ลว.1 ก.พ 2564</t>
  </si>
  <si>
    <t>สำนักงาน วข.อุเทนถวาย</t>
  </si>
  <si>
    <t>จัดซื้อกระดาษ A4 ขนาด 15 แกรม จำนวน 1รายการ</t>
  </si>
  <si>
    <t>ผว.38/2564 ลว.1 ก.พ 2564</t>
  </si>
  <si>
    <t>จัดซื้อวัสดุสำนักงาน จำนวน 3 รายการ</t>
  </si>
  <si>
    <t>ผว.39/2564 ลว.1 ก.พ 2564</t>
  </si>
  <si>
    <t>ว.11/2564 ลว.2 ก.พ 2564</t>
  </si>
  <si>
    <t>จัดซื้อวัสดุไฟฟ้า จำนวน 1 รายการ</t>
  </si>
  <si>
    <t>ผว.40/2564 ลว.5 ก.พ 2564</t>
  </si>
  <si>
    <t>บจก.พีเค จูเนียร์ อินเตอร์เนชั่นแนล 20,918.50 บาท</t>
  </si>
  <si>
    <t>ผว.41/2564 ลว.15 ก.พ 2564</t>
  </si>
  <si>
    <t>ผว.43/2564 ลว.18 ก.พ 2564</t>
  </si>
  <si>
    <t>ผว.42/2564 ลว.18 ก.พ 2564</t>
  </si>
  <si>
    <t>จัดซื้อวัสดุก่อสร้าง จำนวน 3 รายการ</t>
  </si>
  <si>
    <t>ผว.45/2564 ลว. 23ก.พ 2564</t>
  </si>
  <si>
    <t>ผว.44/2564 ลว. 1 มี.ค 2564</t>
  </si>
  <si>
    <t>จัดซื้อวัสดุไฟฟ้า จำนวน 2 รายการ</t>
  </si>
  <si>
    <t>ร้านศรชัยการค้า 7,361.60 บาท</t>
  </si>
  <si>
    <t>ร้านศรชัยการค้า 1,455.20 บาท</t>
  </si>
  <si>
    <t>ผว.48/2564 ลว. 1 มี.ค 2564</t>
  </si>
  <si>
    <t>ร้านศรชัยการค้า 1,016.50  บาท</t>
  </si>
  <si>
    <t>ร้านศรชัยการค้า 1,457.34  บาท</t>
  </si>
  <si>
    <t>ร้านศรชัยการค้า 8,597.45 บาท</t>
  </si>
  <si>
    <t>ร้านศรชัยการค้า 4,815 บาท</t>
  </si>
  <si>
    <t>ร้านศรชัยการค้า 406.60 บาท</t>
  </si>
  <si>
    <t>ร้านศรชัยการค้า 2,726.36 บาท</t>
  </si>
  <si>
    <t>ร้านศรชัยการค้า 3,531 บาท</t>
  </si>
  <si>
    <t>จัดซื้อวัสดุงานบ้านงานครัว จำนวน 9 รายการ</t>
  </si>
  <si>
    <t>บจก. เวชธัญญา 19,955.50  บาท</t>
  </si>
  <si>
    <t>ผว.46/2564 ลว. 1 มี.ค 2564</t>
  </si>
  <si>
    <t>จัดซ่อมเครื่องพิมพ์ จำนวน 1 เครื่อง</t>
  </si>
  <si>
    <t>หจก. 175 ซัพพลาย 8,346  บาท</t>
  </si>
  <si>
    <t>ผส.18/2564 ลว.8 มี.ค 2564</t>
  </si>
  <si>
    <t>ร้านศรชัยการค้า 8,281.80 บาท</t>
  </si>
  <si>
    <t>ผว.47/2564 ลว. 8 มี.ค 2564</t>
  </si>
  <si>
    <t>จัดซื้อแบตเตอรี่ทะเบียน อล 247 กทม.</t>
  </si>
  <si>
    <t>ผว.50/2564 ลว.8 มี.ค 2564</t>
  </si>
  <si>
    <t>ร้านเทพการช่าง 3,800 บาท</t>
  </si>
  <si>
    <t>บจก.ออฟฟิศเมท 4,702.89 บาท</t>
  </si>
  <si>
    <t>ผว.49/2564 ลว.9 มี.ค 2564</t>
  </si>
  <si>
    <t>บจก.พีเค จูเนียร์ อินเตอร์เนชั่นแนล 36,380 บาท</t>
  </si>
  <si>
    <t>ผว.30/2564 ลว. 10 มี.ค2564</t>
  </si>
  <si>
    <t>หจก. พีพี เอ 1976 ซัพพลายเซอร์วิส 4,066 บาท</t>
  </si>
  <si>
    <t>ผส.20/2564 ลว. 10 มี.ค2564</t>
  </si>
  <si>
    <t>หจก. พีพี เอ 1976 ซัพพลายเซอร์วิส 3,905.50 บาท</t>
  </si>
  <si>
    <t>ผส.21/2564 ลว. 10 มี.ค2564</t>
  </si>
  <si>
    <t>ธนาคารกรุงไทย 6,300  บาท</t>
  </si>
  <si>
    <t>ว.01/2564 ลว. 17 มี.ค 2564</t>
  </si>
  <si>
    <t>บจก.ซีเอชบี เน็ทเวิร์ค โซลูชั่น 6,420 บาท</t>
  </si>
  <si>
    <t>ผส.17/2564 ลว.22 มี.ค 2564</t>
  </si>
  <si>
    <t>ผส.19/2564 ลว.22 มี.ค 2564</t>
  </si>
  <si>
    <t>จัดซื้อวัสดุโครงการ จำนวน 2 รายการ</t>
  </si>
  <si>
    <t>ร้านศรชัยการค้า 936.25 บาท</t>
  </si>
  <si>
    <t>คผว.06/2564 ลว. 25 มี.ค 2564</t>
  </si>
  <si>
    <t>ฝ่ายกิจการนักศึกษาและกิจการพิเศษ</t>
  </si>
  <si>
    <t>จัดซื้อวัสดุโครงการ จำนวน 1 รายการ</t>
  </si>
  <si>
    <t>ร้านศรชัยการค้า 995.10 บาท</t>
  </si>
  <si>
    <t>จัดซื้อวัสดุสำนักงานจำนวน 1 รายการ</t>
  </si>
  <si>
    <t>ร้านศรชัยการค้า 898.80 บาท</t>
  </si>
  <si>
    <t>คว.57/2564 ลว. 25 มี.ค 2564</t>
  </si>
  <si>
    <t>งานส่งเสริมวิชาการและงานทะเบียน</t>
  </si>
  <si>
    <t>คผว.04/2564 ลว. 25 มี.ค 2564</t>
  </si>
  <si>
    <t>หจก. พีพี เอ 1976 ซัพพลายเซอร์วิส 5,136 บาท</t>
  </si>
  <si>
    <t>ผส.22/2564 ลว. 29 มี.ค2564</t>
  </si>
  <si>
    <t>ฝ่ายกิจการนักศึกษา</t>
  </si>
  <si>
    <t>สาขาวิชาวิศวกรรมเคมี</t>
  </si>
  <si>
    <t>หจก. พีพี เอ 1976 ซัพพลายเซอร์วิส 6,634 บาท</t>
  </si>
  <si>
    <t>ผส.24/2564 ลว. 29 มี.ค2564</t>
  </si>
  <si>
    <t>ผส.24.1/2564 ลว. 29 มี.ค2564</t>
  </si>
  <si>
    <t>หจก. พีพี เอ 1976 ซัพพลายเซอร์วิส 5,475 บาท</t>
  </si>
  <si>
    <t>จัดจ้างซ่อมเครื่องปรับอากาศ จำนวน 3 เครื่อง</t>
  </si>
  <si>
    <t>จัดซื้อป้ายโครงการ จำนวน 1 รายการ</t>
  </si>
  <si>
    <t>บจก. จเณศ เวิลดิ์ วิชั่น 963 บาท</t>
  </si>
  <si>
    <t>บจก.พีเค จูเนียร์ อินเตอร์เนชั่นแนล 2,621.50 บาท</t>
  </si>
  <si>
    <t>บจก.พีเค จูเนียร์ อินเตอร์เนชั่นแนล 5,243บาท</t>
  </si>
  <si>
    <t>คผว.03/2564 ลว. 29 มี.ค 2564</t>
  </si>
  <si>
    <t>ผว.52/2564 ลว. 29 มี.ค2564</t>
  </si>
  <si>
    <t>ผว.56/2564 ลว. 29 มี.ค2564</t>
  </si>
  <si>
    <t>คผว.05/2564 ลว. 29 มี.ค 2564</t>
  </si>
  <si>
    <t>หจก. เมืองไทยถ้วยรางวัล 3,210 บาท</t>
  </si>
  <si>
    <t>จัดซื้อวัสดุโครงการ จำนวน 3 รายการ</t>
  </si>
  <si>
    <t>ผว.55/2564 ลว. 29 มี.ค2564</t>
  </si>
  <si>
    <t>บจก.พีเค จูเนียร์ อินเตอร์เนชั่นแนล 5,564 บาท</t>
  </si>
  <si>
    <t>บจก.พีเค จูเนียร์ อินเตอร์เนชั่นแนล 13,910 บาท</t>
  </si>
  <si>
    <t>ผว.54/2564 ลว. 29 มี.ค2564</t>
  </si>
  <si>
    <t>จัดซื้อวัสดุการเรียนการสอนจำนวน 3 รายการ</t>
  </si>
  <si>
    <t>ร้านศรชัยการค้า 13,4258.50 บาท</t>
  </si>
  <si>
    <t>ว.12/2564 ลว.29 มี.ค 2564</t>
  </si>
  <si>
    <t>จัดซื้อวัสดุการเรียนการสอนจำนวน 12 รายการ</t>
  </si>
  <si>
    <t>ร้านศรชัยการค้า 44,774.15 บาท</t>
  </si>
  <si>
    <t>ว.13/2564 ลว.29 มี.ค 2564</t>
  </si>
  <si>
    <t>23</t>
  </si>
  <si>
    <t>24</t>
  </si>
  <si>
    <t>25</t>
  </si>
  <si>
    <t>26</t>
  </si>
  <si>
    <t>27</t>
  </si>
  <si>
    <t>ผว.53/2564 ลว. 5 เม.ย 2564</t>
  </si>
  <si>
    <t>หจก. 175 ซัพพลาย 24,877.50  บาท</t>
  </si>
  <si>
    <t>ผว.58/2564 ลว. 5 เม.ย 2564</t>
  </si>
  <si>
    <t>จัดซื้อวัสดุก่อสร้าง จำนวน 4 รายการ</t>
  </si>
  <si>
    <t>ร้านศรชัยการค้า 73,506.33 บาท</t>
  </si>
  <si>
    <t>ผว.59/2564 ลว. 5 เม.ย 2564</t>
  </si>
  <si>
    <t>คณะวิศวกรรมศาสตร์และสถาปัตยกรรมสาสตร์</t>
  </si>
  <si>
    <t>จัดจ้างถ่ายเอกสาร จำนวน 20 ชุด</t>
  </si>
  <si>
    <t>คส.01/2564 ลว. 5 เม.ย 2564</t>
  </si>
  <si>
    <t>จัดจ้างเหมารถตู้ จำนวน 1 คัน 2 วัน</t>
  </si>
  <si>
    <t>นายอำนาจ ศังขะปักษิณ 7,000 บาท</t>
  </si>
  <si>
    <t>คส.02/2564 ลว. 5 เม.ย 2564</t>
  </si>
  <si>
    <t>ผส.26/2564 ลว. 8 เม.ย 2564</t>
  </si>
  <si>
    <t>จัดซ่อมประตูม้วน จำนวน 4 รายการ</t>
  </si>
  <si>
    <t>จัดซื้อวัสดุโครงการ จำนวน 6 รายการ</t>
  </si>
  <si>
    <t>บจก.กีฬาภัณฑ์ 10,720 บาท</t>
  </si>
  <si>
    <t>คผว.07/2564 ลว. 8 เม.ย 2564</t>
  </si>
  <si>
    <t>บจก.ป.ประตูม้วน ลวดตาข่าย 30,495 บาท</t>
  </si>
  <si>
    <t>ร้านศรชัยการค้า 4,932.70 บาท</t>
  </si>
  <si>
    <t>ว.01/2564 ลว. 19 เม.ย 2564</t>
  </si>
  <si>
    <t>คว.01/2564 ลว. 5 เม.ย 2564</t>
  </si>
  <si>
    <t>จัดซื้อวัสดุตรายาง  จำนวน 1 รายการ</t>
  </si>
  <si>
    <t>ร้านศรชัยการค้า  417.30 บาท</t>
  </si>
  <si>
    <t>ผว.60/2564 ลว. 26 เม.ย 2564</t>
  </si>
  <si>
    <t>แผนกพ้สดุ</t>
  </si>
  <si>
    <t>จัดซื้อวัสดุตรายาง  จำนวน 4 รายการ</t>
  </si>
  <si>
    <t>ร้านศรชัยการค้า  3,563.10 บาท</t>
  </si>
  <si>
    <t>ผว.61/2564 ลว. 26 เม.ย 2564</t>
  </si>
  <si>
    <t>แผนกสารบรรณ สนง.อุเทนถวาย</t>
  </si>
  <si>
    <t>จัดซื้อวัสดุตรายาง  จำนวน 2 รายการ</t>
  </si>
  <si>
    <t>ผว.63/2564 ลว. 26 เม.ย 2564</t>
  </si>
  <si>
    <t>จัดซื้อวัสดุตรายาง  จำนวน 3 รายการ</t>
  </si>
  <si>
    <t>ร้านศรชัยการค้า  1,251.90 บาท</t>
  </si>
  <si>
    <t>ผว.62/2564 ลว. 26 เม.ย 2564</t>
  </si>
  <si>
    <t>จัดซ่อมคอมพิวเตอร์ จำนวน 1 เครื่อง</t>
  </si>
  <si>
    <t>บจก.พีเค จูเนียร์ อินเตอร์เนชั่นแนล 4,708 บาท</t>
  </si>
  <si>
    <t>ผส.27/2564 ลว. 28 เม.ย 2564</t>
  </si>
  <si>
    <t>ร้านศรชัยการค้า 12,604.60บาท</t>
  </si>
  <si>
    <t>จัดซื้อหมึกพิมพ์ จำนวน 2 กล่อง</t>
  </si>
  <si>
    <t>ผว.66/2564 ลว. 30 เม.ย 2564</t>
  </si>
  <si>
    <t>ผว.64/2564 ลว. 30 เม.ย 2564</t>
  </si>
  <si>
    <t>บจก.โทโทล โซลูชั่น เซอร์ วิส 4,601 บาท</t>
  </si>
  <si>
    <t>ร้านศรชัยการค้า 30,627.68 บาท</t>
  </si>
  <si>
    <t>คว.01.1/2564 ลว. 11 พ.ค 2564</t>
  </si>
  <si>
    <t>จัดซื้อวัสดุโครงการ จำนวน 13 รายการ</t>
  </si>
  <si>
    <t>จัดซื้อวัสดุก่อสร้าง จำนวน 2 รายการ</t>
  </si>
  <si>
    <t>ร้านศรชัยการค้า 19,046 บาท</t>
  </si>
  <si>
    <t>ผว.67/2564 ลว.13 พ.ค 2564</t>
  </si>
  <si>
    <t>จัดซ่อมเครื่องทำลาย จำนวน 1 เครื่อง</t>
  </si>
  <si>
    <t>บจก.พีเค จูเนียร์ อินเตอร์เนชั่นแนล 4,964.80 บาท</t>
  </si>
  <si>
    <t>ผส.28/2564 ลว. 13 พ.ค 2564</t>
  </si>
  <si>
    <t>หจก. พีพี เอ 1976 ซัพพลายเซอร์วิส 749 บาท</t>
  </si>
  <si>
    <t>ผส.29/2564 ลว. 13 พ.ค 2564</t>
  </si>
  <si>
    <t>หจก. พีพี เอ 1976 ซัพพลายเซอร์วิส 2,247 บาท</t>
  </si>
  <si>
    <t>ผส.30/2564 ลว. 13 พ.ค 2564</t>
  </si>
  <si>
    <t>จัดจ้างซ่อมเครื่องปรับอากาศ จำนวน 2 เครื่อง</t>
  </si>
  <si>
    <t>หจก. พีพี เอ 1976 ซัพพลายเซอร์วิส 1,498 บาท</t>
  </si>
  <si>
    <t>ผส.31/2564 ลว. 13 พ.ค 2564</t>
  </si>
  <si>
    <t>ธนาคารกรุงไทย 1,450  บาท</t>
  </si>
  <si>
    <t>ว.01/2564 ลว. 13 พ.ค 2564</t>
  </si>
  <si>
    <t>ธนาคารกรุงไทย 6,180  บาท</t>
  </si>
  <si>
    <t>หจก. พีพี เอ 1976 ซัพพลายเซอร์วิส 2,782 บาท</t>
  </si>
  <si>
    <t>ผส.32/2564 ลว. 14 พ.ค 2564</t>
  </si>
  <si>
    <t>งานวิทยบริการฯ</t>
  </si>
  <si>
    <t>จัดซื้อวัสดุสำนักงาน จำนวน 2 รายการ</t>
  </si>
  <si>
    <t>บจก.ลีเรคโก (ประเทศไทย) 1,551.50 บาท</t>
  </si>
  <si>
    <t>ผว.65/2564 ลว.20 พ.ค 2564</t>
  </si>
  <si>
    <t>จัดซื้อวัสดุสายlan จำนวน 2 รายการ</t>
  </si>
  <si>
    <t>ร้านศรชัยการค้า 16,948.80 บาท</t>
  </si>
  <si>
    <t>ผว.68/2564 ลว.27 พ.ค 2564</t>
  </si>
  <si>
    <t>จัดซื้อวัสดุคอมพิวเตอร์ จำนวน 1 รายการ</t>
  </si>
  <si>
    <t>บจก.พีเค จูเนียร์ อินเตอร์เนชั่นแนล 1,117 บาท</t>
  </si>
  <si>
    <t>ผว.71/2564 ลว. 4 มิ.ย 2564</t>
  </si>
  <si>
    <t>สารบรรณสำนักงานคณบดี</t>
  </si>
  <si>
    <t>ผว.69/2564 ลว. 8 มิ.ย 2564</t>
  </si>
  <si>
    <t>บจก. เวชธัญญา 898.80  บาท</t>
  </si>
  <si>
    <t>จัดซื้อวัสดุถังใส่น้ำมัน จำนวน 1 รายการ</t>
  </si>
  <si>
    <t>บจก. เวชธัญญา13,366.44 บาท</t>
  </si>
  <si>
    <t>ผว.70/2564 ลว. 8 มิ.ย 2564</t>
  </si>
  <si>
    <t>จัดซื้อวัสดุไฟฟ้า จำนวน 4รายการ</t>
  </si>
  <si>
    <t>ร้านศรชัยการค้า 1,765.50 บาท</t>
  </si>
  <si>
    <t>ผว.72/2564 ลว. 8 มิ.ย 2564</t>
  </si>
  <si>
    <t>บจก.พีเค จูเนียร์ อินเตอร์เนชั่นแนล 2,675 บาท</t>
  </si>
  <si>
    <t>ผว.73/2564 ลว. 8 มิ.ย 2564</t>
  </si>
  <si>
    <t>จัดซื้อวัสดุสำนักงาน จำนวน 5 รายการ</t>
  </si>
  <si>
    <t>บจก.ลีเรคโก (ประเทศไทย) 5,184.15 บาท</t>
  </si>
  <si>
    <t>จัดซื้อวัสดุจำนวน 4 รายการ</t>
  </si>
  <si>
    <t>ผว.75/2564 ลว.21 มิ.ย 2564</t>
  </si>
  <si>
    <t>ผว.76/2564 ลว.21 มิ.ย 2564</t>
  </si>
  <si>
    <t>ผว.77/2564 ลว.21 มิ.ย 2564</t>
  </si>
  <si>
    <t>จัดซื้อวัสดุแบตเตอรี่ จำนวน 1 รายการ</t>
  </si>
  <si>
    <t>จัดซื้อหมึกพิมพ์ จำนวน 2 รายการ</t>
  </si>
  <si>
    <t>บจก.พีเค จูเนียร์ อินเตอร์เนชั่นแนล 3,573.80 บาท</t>
  </si>
  <si>
    <t>ผว.77.1/2564 ลว. 25 มิ.ย 2564</t>
  </si>
  <si>
    <t>จัดซื้อหมึกพิมพ์ จำนวน 1 รายการ</t>
  </si>
  <si>
    <t>บจก.โท โทล โซลูชั่น เซอร์วิส 5,029 บาท</t>
  </si>
  <si>
    <t>ผว.79/2564 ลว. 25 มิ.ย 2564</t>
  </si>
  <si>
    <t>งานพัฒนานักศึกษา</t>
  </si>
  <si>
    <t>จัดซื้อวัสดุสำนักงาน จำนวน 1 รายการ</t>
  </si>
  <si>
    <t>ผว.80/2564 ลว. 5 ก.ค 2564</t>
  </si>
  <si>
    <t>บจก.ลีเรคโก (ประเทศไทย) 873.12 บาท</t>
  </si>
  <si>
    <t>จัดล้างเครื่องปรับอากาศ จำนวน 3 เครื่อง</t>
  </si>
  <si>
    <t>บจก.พีเค จูเนียร์ อินเตอร์เนชั่นแนล 3,317 บาท</t>
  </si>
  <si>
    <t>ผส.35/2564 ลว. 5 ก.ค 2564</t>
  </si>
  <si>
    <t>จัดซื้อวัสดุสำนักงาน จำนวน 4 รายการ</t>
  </si>
  <si>
    <t>ผว.78/2564 ลว.8 ก.ค 2564</t>
  </si>
  <si>
    <t>บจก.ลีเรคโก (ประเทศไทย) 6,184.60บาท</t>
  </si>
  <si>
    <t>บจก.ลีเรคโก (ประเทศไทย) 3,576.16 บาท</t>
  </si>
  <si>
    <t>ผว.82/2564 ลว.8 ก.ค 2564</t>
  </si>
  <si>
    <t>จัดซื้อวัสดุสำนักงานโครงการ จำนวน 2 รายการ</t>
  </si>
  <si>
    <t>บจก.ลีเรคโก (ประเทศไทย) 695.50 บาท</t>
  </si>
  <si>
    <t>คผว.08/2564 ลว.8 ก.ค 2564</t>
  </si>
  <si>
    <t>บจก.ลีเรคโก (ประเทศไทย)1,352.48 บาท</t>
  </si>
  <si>
    <t>คผว.09/2564 ลว.8 ก.ค 2564</t>
  </si>
  <si>
    <t>จัดซื้อวัสดุหมึกโครงการ จำนวน 1 รายการ</t>
  </si>
  <si>
    <t>บจก.พีเค จูเนียร์ อินเตอร์เนชั่นแนล 22,523.50 บาท</t>
  </si>
  <si>
    <t>คผว.10/2564 ลว. 8 ก.ค 2564</t>
  </si>
  <si>
    <t>ธนาคารกรุงไทย 2,700  บาท</t>
  </si>
  <si>
    <t>ว.01/2564 ลว. 8 ม.ค 2564</t>
  </si>
  <si>
    <t>จัดซื้อน้ำมันเชื้อเพลิง 1 รายการ</t>
  </si>
  <si>
    <t>บจก.ปตท.บริหารธุรกิจค้าปลีก 1,000  บาท</t>
  </si>
  <si>
    <t>ผว.73/2564 ลว. 13 ก.ค 2564</t>
  </si>
  <si>
    <t>จัดซื้อวัสดุหมึก จำนวน 4 รายการ</t>
  </si>
  <si>
    <t>บจก.พีเค จูเนียร์ อินเตอร์เนชั่นแนล 17,548 บาท</t>
  </si>
  <si>
    <t>ผว.81/2564 ลว. 19 ก.ค 2564</t>
  </si>
  <si>
    <t>จัดซื้อวัสดุป้ายโครงการ จำนวน 1 รายการ</t>
  </si>
  <si>
    <t>บจก.จเณศ เวิลด์ วิชั่น 1,926 บาท</t>
  </si>
  <si>
    <t>ผว.83/2564 ลว. 27 ก.ค 2564</t>
  </si>
  <si>
    <t>ร้านศรชัยการค้า 3,402.60 บาท</t>
  </si>
  <si>
    <t>ผว.83/2564 ลว.2 ส.ค 2564</t>
  </si>
  <si>
    <t>แผนกศิลปวัฒธรรม</t>
  </si>
  <si>
    <t>จัดซื้อวัสดุสำนักงานโครงการ จำนวน 1 รายการ</t>
  </si>
  <si>
    <t>คผว.11/2564 ลว.2 ส.ค 2564</t>
  </si>
  <si>
    <t>บจก.ลีเรคโก (ประเทศไทย) 2,054.40 บาท</t>
  </si>
  <si>
    <t>หจก. พีพี เอ 1976 ซัพพลายเซอร์วิส 15,194 บาท</t>
  </si>
  <si>
    <t>สาขาวิศวกรรมโยธา</t>
  </si>
  <si>
    <t>หจก. พีพี เอ 1976 ซัพพลายเซอร์วิส 19,902 บาท</t>
  </si>
  <si>
    <t>ผส.33/2564 ลว. 3 ส.ค 2564</t>
  </si>
  <si>
    <t>ผส.34/2564 ลว. 3 ส.ค 2564</t>
  </si>
  <si>
    <t>ผว.85/2564 ลว.3 ส.ค 2564</t>
  </si>
  <si>
    <t>ร้านศรชัยการค้า 11,984 บาท</t>
  </si>
  <si>
    <t>จัดซื้อวัสดุจำนวน 2 รายการ</t>
  </si>
  <si>
    <t>ผว.86/2564 ลว. 5 ส.ค 2564</t>
  </si>
  <si>
    <t>บจก.พีเค จูเนียร์ อินเตอร์เนชั่นแนล 1,498 บาท</t>
  </si>
  <si>
    <t>จัดซื้อวัสดุโครงการ จำนวน 26 รายการ</t>
  </si>
  <si>
    <t>คว.02/2564 ลว. 9 ส.ค 2564</t>
  </si>
  <si>
    <t>จัดซื้อวัสดุโครงการ จำนวน 29 รายการ</t>
  </si>
  <si>
    <t>ร้านศรชัยการค้า 34,374.82 บาท</t>
  </si>
  <si>
    <t>คว.04/2564 ลว. 9 ส.ค 2564</t>
  </si>
  <si>
    <t>ธนาคารกรุงไทย 700  บาท</t>
  </si>
  <si>
    <t>ว.01/2564 ลว. 16 ส.ค 2564</t>
  </si>
  <si>
    <t>หจก. พีพี เอ 1976 ซัพพลายเซอร์วิส 6,099 บาท</t>
  </si>
  <si>
    <t>ผส.36/2564 ลว. 16 ส.ค 2564</t>
  </si>
  <si>
    <t>สำนักงานเขตพื้นที่อุเทนถวาย</t>
  </si>
  <si>
    <t>จัดซื้อวัสดุสำนักงานโครงการ จำนวน 4 รายการ</t>
  </si>
  <si>
    <t>บจก.ลีเรคโก (ประเทศไทย)1,402.77 บาท</t>
  </si>
  <si>
    <t>คผว.12/2564 ลว.16 ส.ค 2564</t>
  </si>
  <si>
    <t>จัดซื้อวัสดุโครงการ จำนวน 28 รายการ</t>
  </si>
  <si>
    <t>ร้านศรชัยการค้า 32,649.98 บาท</t>
  </si>
  <si>
    <t>คว.13/2564 ลว. 16 ส.ค 2564</t>
  </si>
  <si>
    <t>ร้านศรชัยการค้า 6,634 บาท</t>
  </si>
  <si>
    <t>ผว.87/2564 ลว. 18 ส.ค 2564</t>
  </si>
  <si>
    <t>จัดจ้างเข้าเล่มพร้อมถ่ายเอกสาร จำนวน 35 เล่ม</t>
  </si>
  <si>
    <t>นายธรรมรัตน์  แก้วแหวน 3,150 บาท</t>
  </si>
  <si>
    <t>จัดซื้อวัสดุการเรียนการสอน จำนวน 7 รายการ</t>
  </si>
  <si>
    <t>บริษัทเวชธัญญา 4,994.76 บาท</t>
  </si>
  <si>
    <t>ว.18/2564 ลว. 23 ส.ค 2564</t>
  </si>
  <si>
    <t>ผว.89/2564 ลว. 23 ส.ค 2564</t>
  </si>
  <si>
    <t>สาขาวิชาศึกษาทั่วไป</t>
  </si>
  <si>
    <t>ผว.90/2564 ลว. 23 ส.ค 2564</t>
  </si>
  <si>
    <t>ร้านศรชัยการค้า 4,686.60 บาท</t>
  </si>
  <si>
    <t>จัดซื้อวัสดุ จำนวน 5 รายการ</t>
  </si>
  <si>
    <t>จัดซื้อวัสดุการเรียนการสอน จำนวน 14 รายการ</t>
  </si>
  <si>
    <t>ร้านศรชัยการค้า 82,571.90 บาท</t>
  </si>
  <si>
    <t>ว.15/2564 ลว. 25 ส.ค 2564</t>
  </si>
  <si>
    <t>บจก.เวชธัญญา 27,145.90 บาท</t>
  </si>
  <si>
    <t>ว.14/2564 ลว. 25 ส.ค 2564</t>
  </si>
  <si>
    <t>จัดซื้อวัสดุการเรียนการสอน จำนวน 15 รายการ</t>
  </si>
  <si>
    <t>ร้านศรชัยการค้า 41,248.50 บาท</t>
  </si>
  <si>
    <t>ว.16/2564 ลว. 25 ส.ค 2564</t>
  </si>
  <si>
    <t>บจก.เวชธัญญา 38,068.46 บาท</t>
  </si>
  <si>
    <t>ว.17/2564 ลว. 25 ส.ค 2564</t>
  </si>
  <si>
    <t>สาขาวิชาเทคโนโลยีออกแบบฯ</t>
  </si>
  <si>
    <t>ร้านศรชัยการค้า 34,342.72 บาท</t>
  </si>
  <si>
    <t>คว.05/2564 ลว.25 ส.ค 2564</t>
  </si>
  <si>
    <t>จัดซื้อวัสดุตรายาง 1 รายการ</t>
  </si>
  <si>
    <t>ผว.91/2564 ลว.30 ส.ค 2564</t>
  </si>
  <si>
    <t>จัดซื้อวัสดุไฟ 1 รายการ</t>
  </si>
  <si>
    <t>ร้านศรชัย การค้า 310.30 บาท</t>
  </si>
  <si>
    <t>ร้านศรชัย การค้า 92,542.16 บาท</t>
  </si>
  <si>
    <t>ร้านศรชัย การค้า 4,494 บาท</t>
  </si>
  <si>
    <t>ผว.88/2564 ลว.30 ส.ค 2564</t>
  </si>
  <si>
    <t>บจก.พีเค จูเนียร์ อินเตอร์เนชั่นแนล 20,865 บาท</t>
  </si>
  <si>
    <t>คว.06/2564 ลว. 31 ส.ค 2564</t>
  </si>
  <si>
    <t>จัดซื้อวัสดุโครงการ จำนวน 19 รายการ</t>
  </si>
  <si>
    <t>ร้านศรชัยการค้า 11,711.15 บาท</t>
  </si>
  <si>
    <t>คว.07/2564 ลว. 31 ส.ค 2564</t>
  </si>
  <si>
    <t>สรุปการจัดซื้อจัดจ้าง งบประมาณประจำปี 2564 (สาขาวิชาการอกแบบอุตสาหกรรมฯ)</t>
  </si>
  <si>
    <t>ผส.01/2564 ลว. 20 ก.ย 2564</t>
  </si>
  <si>
    <t xml:space="preserve">สรุปการจัดซื้อจัดจ้าง ประจำเดือนกันยายน ปีงบประมาณ 2564 </t>
  </si>
  <si>
    <t>บจก.ซิกส์สมายล์ โซลูชั่น 374,500 บาท</t>
  </si>
  <si>
    <t>จ้างต่อค่าบำรุงรักษากล้องวงจรปิด จำนวน 1 ปี</t>
  </si>
  <si>
    <t>จ้างบริการฉีดปลวกด้วยระบบเคมี จำนวน 1 ปี</t>
  </si>
  <si>
    <t>บจก.ยูนิเพสท์ 46,000 บาท</t>
  </si>
  <si>
    <t>ผส.02/2564 ลว. 20 ก.ย 2564</t>
  </si>
  <si>
    <t>ผส.03/2564 ลว. 20 ก.ย 2564</t>
  </si>
  <si>
    <t>จ้างบำรุงรักษาลิฟท์ จำนวน 1 ปี</t>
  </si>
  <si>
    <t>บจก.เกียรติชาติลิฟท์ 33,384 บาท</t>
  </si>
  <si>
    <t>จ้างต่อค่าบำรุงรักษาเครื่องสำรองไฟ จำนวน 1 ปี</t>
  </si>
  <si>
    <t>บจก.วินโดม อิเลคทรอนิคส์ อินดัสตรี 28,890 บาท</t>
  </si>
  <si>
    <t>ผส.04/2564 ลว. 20 ก.ย 2564</t>
  </si>
  <si>
    <t>สรุปการจัดซื้อจัดจ้างงบประมาณประจำปี 2564 (ประกันคุณภาพlสำนักงานเขตพื้นที่อุเทนถวาย)</t>
  </si>
  <si>
    <t>สรุปการจัดซื้อจัดจ้าง งบประมาณประจำปี 2564  (แผนกบัญชี)</t>
  </si>
  <si>
    <t>สรุปการจัดซื้อจัดจ้าง งบประมาณประจำปี 2564  (แผนกพัสดุ)</t>
  </si>
  <si>
    <t>คณะวิศวกรรมศาสตร์และสถาปัตยกรรมศาสตร์</t>
  </si>
  <si>
    <t>จัดซื้อวัสดุสำนักงานโครงการ จำนวน 29 รายการ</t>
  </si>
  <si>
    <t>สรุปการจัดซื้อจัดจ้าง งบประมาณประจำปี 2564  (สาขาวิชาวิศวกรรมเคมี)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</si>
</sst>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43" fontId="10" fillId="0" borderId="12" xfId="38" applyFont="1" applyBorder="1" applyAlignment="1">
      <alignment vertical="center"/>
    </xf>
    <xf numFmtId="17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43" fontId="56" fillId="0" borderId="13" xfId="38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43" fontId="58" fillId="0" borderId="12" xfId="38" applyFont="1" applyBorder="1" applyAlignment="1">
      <alignment/>
    </xf>
    <xf numFmtId="0" fontId="0" fillId="0" borderId="12" xfId="0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43" fontId="0" fillId="0" borderId="0" xfId="38" applyFont="1" applyBorder="1" applyAlignment="1">
      <alignment/>
    </xf>
    <xf numFmtId="0" fontId="0" fillId="0" borderId="0" xfId="0" applyBorder="1" applyAlignment="1">
      <alignment/>
    </xf>
    <xf numFmtId="43" fontId="57" fillId="0" borderId="12" xfId="38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vertical="center"/>
    </xf>
    <xf numFmtId="0" fontId="57" fillId="0" borderId="12" xfId="0" applyFont="1" applyBorder="1" applyAlignment="1">
      <alignment vertical="top"/>
    </xf>
    <xf numFmtId="43" fontId="56" fillId="0" borderId="0" xfId="38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43" fontId="58" fillId="0" borderId="0" xfId="38" applyFont="1" applyBorder="1" applyAlignment="1">
      <alignment/>
    </xf>
    <xf numFmtId="0" fontId="59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43" fontId="57" fillId="0" borderId="12" xfId="0" applyNumberFormat="1" applyFont="1" applyBorder="1" applyAlignment="1">
      <alignment vertical="top"/>
    </xf>
    <xf numFmtId="43" fontId="57" fillId="0" borderId="12" xfId="38" applyFont="1" applyBorder="1" applyAlignment="1">
      <alignment vertical="top"/>
    </xf>
    <xf numFmtId="0" fontId="7" fillId="0" borderId="12" xfId="0" applyFont="1" applyBorder="1" applyAlignment="1">
      <alignment vertical="top"/>
    </xf>
    <xf numFmtId="4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3" fontId="7" fillId="0" borderId="12" xfId="0" applyNumberFormat="1" applyFont="1" applyBorder="1" applyAlignment="1">
      <alignment vertical="top"/>
    </xf>
    <xf numFmtId="43" fontId="58" fillId="0" borderId="12" xfId="38" applyFont="1" applyBorder="1" applyAlignment="1">
      <alignment vertical="top"/>
    </xf>
    <xf numFmtId="43" fontId="58" fillId="0" borderId="12" xfId="0" applyNumberFormat="1" applyFont="1" applyBorder="1" applyAlignment="1">
      <alignment vertical="top"/>
    </xf>
    <xf numFmtId="43" fontId="7" fillId="0" borderId="12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43" fontId="10" fillId="0" borderId="12" xfId="38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left" vertical="center"/>
    </xf>
    <xf numFmtId="43" fontId="7" fillId="0" borderId="12" xfId="0" applyNumberFormat="1" applyFont="1" applyFill="1" applyBorder="1" applyAlignment="1">
      <alignment vertical="top"/>
    </xf>
    <xf numFmtId="4" fontId="7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43" fontId="56" fillId="0" borderId="13" xfId="38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center"/>
    </xf>
    <xf numFmtId="43" fontId="57" fillId="0" borderId="12" xfId="0" applyNumberFormat="1" applyFont="1" applyFill="1" applyBorder="1" applyAlignment="1">
      <alignment vertical="top"/>
    </xf>
    <xf numFmtId="43" fontId="57" fillId="0" borderId="12" xfId="38" applyFont="1" applyFill="1" applyBorder="1" applyAlignment="1">
      <alignment vertical="top"/>
    </xf>
    <xf numFmtId="0" fontId="57" fillId="0" borderId="12" xfId="0" applyFont="1" applyFill="1" applyBorder="1" applyAlignment="1">
      <alignment vertical="top"/>
    </xf>
    <xf numFmtId="43" fontId="7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top"/>
    </xf>
    <xf numFmtId="43" fontId="9" fillId="0" borderId="12" xfId="0" applyNumberFormat="1" applyFont="1" applyBorder="1" applyAlignment="1">
      <alignment vertical="top"/>
    </xf>
    <xf numFmtId="4" fontId="9" fillId="0" borderId="12" xfId="0" applyNumberFormat="1" applyFont="1" applyBorder="1" applyAlignment="1">
      <alignment horizontal="center" vertical="top"/>
    </xf>
    <xf numFmtId="43" fontId="56" fillId="0" borderId="12" xfId="38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top"/>
    </xf>
    <xf numFmtId="0" fontId="58" fillId="0" borderId="12" xfId="0" applyFont="1" applyBorder="1" applyAlignment="1">
      <alignment horizontal="center" vertical="top"/>
    </xf>
    <xf numFmtId="0" fontId="57" fillId="0" borderId="12" xfId="0" applyFont="1" applyBorder="1" applyAlignment="1">
      <alignment horizontal="left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32" borderId="16" xfId="0" applyFont="1" applyFill="1" applyBorder="1" applyAlignment="1">
      <alignment vertical="center"/>
    </xf>
    <xf numFmtId="0" fontId="7" fillId="0" borderId="16" xfId="0" applyFont="1" applyBorder="1" applyAlignment="1">
      <alignment vertical="top"/>
    </xf>
    <xf numFmtId="43" fontId="10" fillId="0" borderId="14" xfId="38" applyFont="1" applyFill="1" applyBorder="1" applyAlignment="1">
      <alignment vertical="center"/>
    </xf>
    <xf numFmtId="43" fontId="10" fillId="0" borderId="0" xfId="38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3" fontId="12" fillId="0" borderId="12" xfId="38" applyFont="1" applyFill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horizontal="left" vertical="center"/>
    </xf>
    <xf numFmtId="4" fontId="10" fillId="0" borderId="15" xfId="0" applyNumberFormat="1" applyFont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5" xfId="0" applyFont="1" applyBorder="1" applyAlignment="1">
      <alignment horizontal="left"/>
    </xf>
    <xf numFmtId="4" fontId="7" fillId="0" borderId="0" xfId="0" applyNumberFormat="1" applyFont="1" applyAlignment="1">
      <alignment vertical="top"/>
    </xf>
    <xf numFmtId="4" fontId="7" fillId="0" borderId="12" xfId="0" applyNumberFormat="1" applyFont="1" applyFill="1" applyBorder="1" applyAlignment="1">
      <alignment horizontal="right" vertical="top"/>
    </xf>
    <xf numFmtId="43" fontId="7" fillId="0" borderId="0" xfId="0" applyNumberFormat="1" applyFont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60" fillId="0" borderId="12" xfId="0" applyFont="1" applyFill="1" applyBorder="1" applyAlignment="1">
      <alignment vertical="top"/>
    </xf>
    <xf numFmtId="49" fontId="13" fillId="0" borderId="12" xfId="0" applyNumberFormat="1" applyFont="1" applyBorder="1" applyAlignment="1">
      <alignment horizontal="center" vertical="center"/>
    </xf>
    <xf numFmtId="43" fontId="13" fillId="0" borderId="12" xfId="38" applyFont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/>
    </xf>
    <xf numFmtId="43" fontId="13" fillId="0" borderId="12" xfId="38" applyFont="1" applyFill="1" applyBorder="1" applyAlignment="1">
      <alignment vertical="center"/>
    </xf>
    <xf numFmtId="4" fontId="13" fillId="0" borderId="12" xfId="0" applyNumberFormat="1" applyFont="1" applyBorder="1" applyAlignment="1">
      <alignment horizontal="left" vertical="center"/>
    </xf>
    <xf numFmtId="4" fontId="13" fillId="0" borderId="17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57" fillId="0" borderId="12" xfId="0" applyNumberFormat="1" applyFont="1" applyFill="1" applyBorder="1" applyAlignment="1">
      <alignment horizontal="center" vertical="top"/>
    </xf>
    <xf numFmtId="43" fontId="57" fillId="0" borderId="12" xfId="0" applyNumberFormat="1" applyFont="1" applyFill="1" applyBorder="1" applyAlignment="1">
      <alignment horizontal="left" vertical="top"/>
    </xf>
    <xf numFmtId="43" fontId="7" fillId="0" borderId="0" xfId="0" applyNumberFormat="1" applyFont="1" applyFill="1" applyAlignment="1">
      <alignment horizontal="center" vertical="top"/>
    </xf>
    <xf numFmtId="9" fontId="13" fillId="0" borderId="12" xfId="48" applyFont="1" applyBorder="1" applyAlignment="1">
      <alignment horizontal="center" vertical="center"/>
    </xf>
    <xf numFmtId="9" fontId="13" fillId="0" borderId="12" xfId="48" applyFont="1" applyBorder="1" applyAlignment="1">
      <alignment vertical="center"/>
    </xf>
    <xf numFmtId="9" fontId="13" fillId="0" borderId="12" xfId="48" applyFont="1" applyFill="1" applyBorder="1" applyAlignment="1">
      <alignment vertical="center"/>
    </xf>
    <xf numFmtId="9" fontId="7" fillId="0" borderId="0" xfId="48" applyFont="1" applyAlignment="1">
      <alignment vertical="center"/>
    </xf>
    <xf numFmtId="0" fontId="57" fillId="0" borderId="12" xfId="0" applyFont="1" applyBorder="1" applyAlignment="1">
      <alignment horizontal="left" vertical="top"/>
    </xf>
    <xf numFmtId="0" fontId="13" fillId="32" borderId="15" xfId="0" applyFont="1" applyFill="1" applyBorder="1" applyAlignment="1">
      <alignment horizontal="left" vertical="center"/>
    </xf>
    <xf numFmtId="43" fontId="16" fillId="0" borderId="12" xfId="38" applyFont="1" applyBorder="1" applyAlignment="1">
      <alignment vertical="center"/>
    </xf>
    <xf numFmtId="0" fontId="13" fillId="32" borderId="15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/>
    </xf>
    <xf numFmtId="0" fontId="13" fillId="32" borderId="15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43" fontId="57" fillId="0" borderId="12" xfId="0" applyNumberFormat="1" applyFont="1" applyBorder="1" applyAlignment="1">
      <alignment horizontal="left" vertical="top"/>
    </xf>
    <xf numFmtId="43" fontId="57" fillId="0" borderId="12" xfId="0" applyNumberFormat="1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43" fontId="58" fillId="0" borderId="12" xfId="0" applyNumberFormat="1" applyFont="1" applyBorder="1" applyAlignment="1">
      <alignment horizontal="center" vertical="top"/>
    </xf>
    <xf numFmtId="0" fontId="57" fillId="0" borderId="12" xfId="0" applyFont="1" applyBorder="1" applyAlignment="1">
      <alignment horizontal="left" vertical="top"/>
    </xf>
    <xf numFmtId="0" fontId="58" fillId="0" borderId="12" xfId="0" applyFont="1" applyBorder="1" applyAlignment="1">
      <alignment horizontal="center" vertical="top"/>
    </xf>
    <xf numFmtId="43" fontId="57" fillId="0" borderId="12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4" fontId="10" fillId="0" borderId="17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horizontal="left" vertical="center"/>
    </xf>
    <xf numFmtId="0" fontId="59" fillId="0" borderId="22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58" fillId="0" borderId="17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8" fillId="0" borderId="15" xfId="0" applyFont="1" applyBorder="1" applyAlignment="1">
      <alignment horizontal="right" vertical="center"/>
    </xf>
    <xf numFmtId="0" fontId="57" fillId="0" borderId="17" xfId="0" applyFont="1" applyBorder="1" applyAlignment="1">
      <alignment horizontal="left" vertical="top"/>
    </xf>
    <xf numFmtId="0" fontId="57" fillId="0" borderId="15" xfId="0" applyFont="1" applyBorder="1" applyAlignment="1">
      <alignment horizontal="left" vertical="top"/>
    </xf>
    <xf numFmtId="0" fontId="56" fillId="0" borderId="17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8" fillId="0" borderId="12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57" fillId="0" borderId="17" xfId="0" applyFont="1" applyFill="1" applyBorder="1" applyAlignment="1">
      <alignment horizontal="left" vertical="top"/>
    </xf>
    <xf numFmtId="0" fontId="57" fillId="0" borderId="15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60" fillId="0" borderId="17" xfId="0" applyFont="1" applyBorder="1" applyAlignment="1">
      <alignment horizontal="left" vertical="top"/>
    </xf>
    <xf numFmtId="0" fontId="60" fillId="0" borderId="15" xfId="0" applyFont="1" applyBorder="1" applyAlignment="1">
      <alignment horizontal="left" vertical="top"/>
    </xf>
    <xf numFmtId="0" fontId="57" fillId="0" borderId="17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60" fillId="0" borderId="17" xfId="0" applyFont="1" applyFill="1" applyBorder="1" applyAlignment="1">
      <alignment horizontal="left" vertical="top"/>
    </xf>
    <xf numFmtId="0" fontId="60" fillId="0" borderId="15" xfId="0" applyFont="1" applyFill="1" applyBorder="1" applyAlignment="1">
      <alignment horizontal="left" vertical="top"/>
    </xf>
    <xf numFmtId="0" fontId="13" fillId="32" borderId="17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9" fontId="13" fillId="0" borderId="17" xfId="48" applyFont="1" applyBorder="1" applyAlignment="1">
      <alignment horizontal="left" vertical="center"/>
    </xf>
    <xf numFmtId="9" fontId="13" fillId="0" borderId="15" xfId="48" applyFont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57" fillId="0" borderId="17" xfId="0" applyFont="1" applyBorder="1" applyAlignment="1">
      <alignment vertical="top"/>
    </xf>
    <xf numFmtId="0" fontId="57" fillId="0" borderId="15" xfId="0" applyFont="1" applyBorder="1" applyAlignment="1">
      <alignment vertical="top"/>
    </xf>
    <xf numFmtId="0" fontId="13" fillId="0" borderId="1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7" fillId="0" borderId="12" xfId="0" applyFont="1" applyBorder="1" applyAlignment="1">
      <alignment horizontal="left" vertical="top"/>
    </xf>
    <xf numFmtId="0" fontId="56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0" fontId="58" fillId="0" borderId="12" xfId="0" applyFont="1" applyBorder="1" applyAlignment="1">
      <alignment horizontal="center" vertical="top"/>
    </xf>
    <xf numFmtId="0" fontId="57" fillId="0" borderId="17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3" fontId="12" fillId="0" borderId="12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3">
      <selection activeCell="G20" sqref="G20"/>
    </sheetView>
  </sheetViews>
  <sheetFormatPr defaultColWidth="9.140625" defaultRowHeight="12.75"/>
  <cols>
    <col min="1" max="1" width="5.28125" style="28" customWidth="1"/>
    <col min="2" max="2" width="37.421875" style="26" customWidth="1"/>
    <col min="3" max="3" width="12.421875" style="26" customWidth="1"/>
    <col min="4" max="4" width="10.57421875" style="29" customWidth="1"/>
    <col min="5" max="5" width="21.00390625" style="30" customWidth="1"/>
    <col min="6" max="6" width="19.140625" style="29" customWidth="1"/>
    <col min="7" max="7" width="18.8515625" style="29" customWidth="1"/>
    <col min="8" max="8" width="34.8515625" style="29" customWidth="1"/>
    <col min="9" max="9" width="19.7109375" style="30" customWidth="1"/>
    <col min="10" max="10" width="24.7109375" style="27" customWidth="1"/>
    <col min="11" max="11" width="12.421875" style="30" customWidth="1"/>
    <col min="12" max="12" width="30.57421875" style="27" customWidth="1"/>
    <col min="13" max="16384" width="9.140625" style="27" customWidth="1"/>
  </cols>
  <sheetData>
    <row r="1" spans="1:12" ht="19.5">
      <c r="A1" s="12"/>
      <c r="B1" s="13"/>
      <c r="C1" s="13"/>
      <c r="D1" s="14"/>
      <c r="E1" s="12"/>
      <c r="F1" s="14"/>
      <c r="G1" s="14"/>
      <c r="H1" s="14"/>
      <c r="I1" s="15"/>
      <c r="J1" s="205" t="s">
        <v>12</v>
      </c>
      <c r="K1" s="205"/>
      <c r="L1" s="205"/>
    </row>
    <row r="2" spans="1:11" ht="19.5">
      <c r="A2" s="206" t="s">
        <v>47</v>
      </c>
      <c r="B2" s="206"/>
      <c r="C2" s="206"/>
      <c r="D2" s="206"/>
      <c r="E2" s="206"/>
      <c r="F2" s="206"/>
      <c r="G2" s="206"/>
      <c r="H2" s="206"/>
      <c r="I2" s="206"/>
      <c r="J2" s="206"/>
      <c r="K2" s="27"/>
    </row>
    <row r="3" spans="1:11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07"/>
      <c r="K3" s="27"/>
    </row>
    <row r="4" spans="1:12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93" t="s">
        <v>25</v>
      </c>
      <c r="G4" s="194"/>
      <c r="H4" s="17" t="s">
        <v>0</v>
      </c>
      <c r="I4" s="16" t="s">
        <v>1</v>
      </c>
      <c r="J4" s="20" t="s">
        <v>4</v>
      </c>
      <c r="K4" s="201" t="s">
        <v>38</v>
      </c>
      <c r="L4" s="195" t="s">
        <v>40</v>
      </c>
    </row>
    <row r="5" spans="1:12" ht="19.5">
      <c r="A5" s="202"/>
      <c r="B5" s="202"/>
      <c r="C5" s="18" t="s">
        <v>27</v>
      </c>
      <c r="D5" s="19" t="s">
        <v>8</v>
      </c>
      <c r="E5" s="202"/>
      <c r="F5" s="191" t="s">
        <v>24</v>
      </c>
      <c r="G5" s="192"/>
      <c r="H5" s="19" t="s">
        <v>11</v>
      </c>
      <c r="I5" s="18" t="s">
        <v>2</v>
      </c>
      <c r="J5" s="21" t="s">
        <v>5</v>
      </c>
      <c r="K5" s="202"/>
      <c r="L5" s="196"/>
    </row>
    <row r="6" spans="1:12" ht="22.5" customHeight="1">
      <c r="A6" s="31" t="s">
        <v>177</v>
      </c>
      <c r="B6" s="32" t="s">
        <v>99</v>
      </c>
      <c r="C6" s="34">
        <v>6560</v>
      </c>
      <c r="D6" s="34">
        <f>C6</f>
        <v>6560</v>
      </c>
      <c r="E6" s="31" t="s">
        <v>100</v>
      </c>
      <c r="F6" s="197" t="s">
        <v>101</v>
      </c>
      <c r="G6" s="198"/>
      <c r="H6" s="136" t="s">
        <v>101</v>
      </c>
      <c r="I6" s="135" t="s">
        <v>105</v>
      </c>
      <c r="J6" s="33" t="s">
        <v>201</v>
      </c>
      <c r="K6" s="31" t="s">
        <v>39</v>
      </c>
      <c r="L6" s="32" t="s">
        <v>102</v>
      </c>
    </row>
    <row r="7" spans="1:12" ht="22.5" customHeight="1">
      <c r="A7" s="31" t="s">
        <v>178</v>
      </c>
      <c r="B7" s="32" t="s">
        <v>103</v>
      </c>
      <c r="C7" s="34">
        <v>631.3</v>
      </c>
      <c r="D7" s="34">
        <f>C7</f>
        <v>631.3</v>
      </c>
      <c r="E7" s="31" t="s">
        <v>100</v>
      </c>
      <c r="F7" s="197" t="s">
        <v>104</v>
      </c>
      <c r="G7" s="198"/>
      <c r="H7" s="36" t="str">
        <f aca="true" t="shared" si="0" ref="H7:H15">F7</f>
        <v>ร้านศรชัย การค้า 631.30 บาท</v>
      </c>
      <c r="I7" s="135" t="s">
        <v>105</v>
      </c>
      <c r="J7" s="33" t="s">
        <v>202</v>
      </c>
      <c r="K7" s="31" t="s">
        <v>39</v>
      </c>
      <c r="L7" s="56" t="s">
        <v>106</v>
      </c>
    </row>
    <row r="8" spans="1:12" s="38" customFormat="1" ht="28.5" customHeight="1">
      <c r="A8" s="31" t="s">
        <v>127</v>
      </c>
      <c r="B8" s="33" t="s">
        <v>107</v>
      </c>
      <c r="C8" s="34">
        <v>3210</v>
      </c>
      <c r="D8" s="34">
        <f aca="true" t="shared" si="1" ref="D8:D15">C8</f>
        <v>3210</v>
      </c>
      <c r="E8" s="31" t="s">
        <v>100</v>
      </c>
      <c r="F8" s="199" t="s">
        <v>108</v>
      </c>
      <c r="G8" s="200"/>
      <c r="H8" s="36" t="str">
        <f t="shared" si="0"/>
        <v>หจก. พีพี เอ 1976 ซัพพลายเซอร์วิส 3,210 บาท</v>
      </c>
      <c r="I8" s="32" t="s">
        <v>105</v>
      </c>
      <c r="J8" s="33" t="s">
        <v>203</v>
      </c>
      <c r="K8" s="31" t="s">
        <v>39</v>
      </c>
      <c r="L8" s="57" t="s">
        <v>109</v>
      </c>
    </row>
    <row r="9" spans="1:12" s="38" customFormat="1" ht="28.5" customHeight="1">
      <c r="A9" s="31" t="s">
        <v>179</v>
      </c>
      <c r="B9" s="33" t="s">
        <v>110</v>
      </c>
      <c r="C9" s="34">
        <v>1926</v>
      </c>
      <c r="D9" s="34">
        <f t="shared" si="1"/>
        <v>1926</v>
      </c>
      <c r="E9" s="31" t="s">
        <v>100</v>
      </c>
      <c r="F9" s="197" t="s">
        <v>111</v>
      </c>
      <c r="G9" s="198"/>
      <c r="H9" s="36" t="str">
        <f t="shared" si="0"/>
        <v>ร้านศรชัย การค้า 1,926 บาท</v>
      </c>
      <c r="I9" s="32" t="s">
        <v>105</v>
      </c>
      <c r="J9" s="33" t="s">
        <v>204</v>
      </c>
      <c r="K9" s="31" t="s">
        <v>39</v>
      </c>
      <c r="L9" s="57" t="s">
        <v>112</v>
      </c>
    </row>
    <row r="10" spans="1:12" s="38" customFormat="1" ht="28.5" customHeight="1">
      <c r="A10" s="31" t="s">
        <v>180</v>
      </c>
      <c r="B10" s="33" t="s">
        <v>113</v>
      </c>
      <c r="C10" s="34">
        <v>3500</v>
      </c>
      <c r="D10" s="34">
        <f t="shared" si="1"/>
        <v>3500</v>
      </c>
      <c r="E10" s="31" t="s">
        <v>100</v>
      </c>
      <c r="F10" s="199" t="s">
        <v>114</v>
      </c>
      <c r="G10" s="200"/>
      <c r="H10" s="36" t="str">
        <f t="shared" si="0"/>
        <v>นายประดิษฐ์  สิงห์งาม 3,500 บาท</v>
      </c>
      <c r="I10" s="32" t="s">
        <v>105</v>
      </c>
      <c r="J10" s="33" t="s">
        <v>205</v>
      </c>
      <c r="K10" s="31" t="s">
        <v>39</v>
      </c>
      <c r="L10" s="57" t="s">
        <v>115</v>
      </c>
    </row>
    <row r="11" spans="1:12" s="38" customFormat="1" ht="28.5" customHeight="1">
      <c r="A11" s="31" t="s">
        <v>181</v>
      </c>
      <c r="B11" s="33" t="s">
        <v>116</v>
      </c>
      <c r="C11" s="34">
        <v>22898</v>
      </c>
      <c r="D11" s="34">
        <f t="shared" si="1"/>
        <v>22898</v>
      </c>
      <c r="E11" s="31" t="s">
        <v>100</v>
      </c>
      <c r="F11" s="197" t="s">
        <v>117</v>
      </c>
      <c r="G11" s="198"/>
      <c r="H11" s="36" t="str">
        <f t="shared" si="0"/>
        <v>หจก.175 ชัพพลาย 22,898 บาท</v>
      </c>
      <c r="I11" s="32" t="s">
        <v>105</v>
      </c>
      <c r="J11" s="33" t="s">
        <v>206</v>
      </c>
      <c r="K11" s="31" t="s">
        <v>39</v>
      </c>
      <c r="L11" s="57" t="s">
        <v>118</v>
      </c>
    </row>
    <row r="12" spans="1:12" s="38" customFormat="1" ht="28.5" customHeight="1">
      <c r="A12" s="31" t="s">
        <v>182</v>
      </c>
      <c r="B12" s="33" t="s">
        <v>121</v>
      </c>
      <c r="C12" s="34">
        <v>11235</v>
      </c>
      <c r="D12" s="34">
        <f t="shared" si="1"/>
        <v>11235</v>
      </c>
      <c r="E12" s="31" t="s">
        <v>100</v>
      </c>
      <c r="F12" s="199" t="s">
        <v>119</v>
      </c>
      <c r="G12" s="200"/>
      <c r="H12" s="36" t="str">
        <f t="shared" si="0"/>
        <v>หจก. พีพี เอ 1976 ซัพพลายเซอร์วิส 11,235 บาท</v>
      </c>
      <c r="I12" s="32" t="s">
        <v>105</v>
      </c>
      <c r="J12" s="33" t="s">
        <v>207</v>
      </c>
      <c r="K12" s="31" t="s">
        <v>39</v>
      </c>
      <c r="L12" s="57" t="s">
        <v>120</v>
      </c>
    </row>
    <row r="13" spans="1:12" s="38" customFormat="1" ht="28.5" customHeight="1">
      <c r="A13" s="31" t="s">
        <v>183</v>
      </c>
      <c r="B13" s="33" t="s">
        <v>122</v>
      </c>
      <c r="C13" s="34">
        <v>9255.5</v>
      </c>
      <c r="D13" s="34">
        <f t="shared" si="1"/>
        <v>9255.5</v>
      </c>
      <c r="E13" s="31" t="s">
        <v>100</v>
      </c>
      <c r="F13" s="199" t="s">
        <v>123</v>
      </c>
      <c r="G13" s="200"/>
      <c r="H13" s="36" t="str">
        <f t="shared" si="0"/>
        <v>หจก. พีพี เอ 1976 ซัพพลายเซอร์วิส 9,255.50 บาท</v>
      </c>
      <c r="I13" s="32" t="s">
        <v>105</v>
      </c>
      <c r="J13" s="33" t="s">
        <v>208</v>
      </c>
      <c r="K13" s="31" t="s">
        <v>39</v>
      </c>
      <c r="L13" s="57" t="s">
        <v>124</v>
      </c>
    </row>
    <row r="14" spans="1:12" s="38" customFormat="1" ht="28.5" customHeight="1">
      <c r="A14" s="31" t="s">
        <v>184</v>
      </c>
      <c r="B14" s="33" t="s">
        <v>125</v>
      </c>
      <c r="C14" s="34">
        <v>706.2</v>
      </c>
      <c r="D14" s="34">
        <f t="shared" si="1"/>
        <v>706.2</v>
      </c>
      <c r="E14" s="31" t="s">
        <v>100</v>
      </c>
      <c r="F14" s="197" t="s">
        <v>126</v>
      </c>
      <c r="G14" s="198"/>
      <c r="H14" s="36" t="str">
        <f t="shared" si="0"/>
        <v>ร้านศรชัย การค้า 706.20 บาท</v>
      </c>
      <c r="I14" s="32" t="s">
        <v>105</v>
      </c>
      <c r="J14" s="33" t="s">
        <v>209</v>
      </c>
      <c r="K14" s="31" t="s">
        <v>39</v>
      </c>
      <c r="L14" s="57" t="s">
        <v>115</v>
      </c>
    </row>
    <row r="15" spans="1:13" ht="30.75" customHeight="1">
      <c r="A15" s="31" t="s">
        <v>185</v>
      </c>
      <c r="B15" s="40" t="s">
        <v>130</v>
      </c>
      <c r="C15" s="88">
        <v>1100</v>
      </c>
      <c r="D15" s="88">
        <f t="shared" si="1"/>
        <v>1100</v>
      </c>
      <c r="E15" s="89" t="s">
        <v>100</v>
      </c>
      <c r="F15" s="210" t="s">
        <v>129</v>
      </c>
      <c r="G15" s="211"/>
      <c r="H15" s="36" t="str">
        <f t="shared" si="0"/>
        <v>บจก.รุ่งโรฒณ์บริการ (2525) 1,100 บาท</v>
      </c>
      <c r="I15" s="32" t="s">
        <v>105</v>
      </c>
      <c r="J15" s="33" t="s">
        <v>210</v>
      </c>
      <c r="K15" s="31" t="s">
        <v>39</v>
      </c>
      <c r="L15" s="58" t="s">
        <v>128</v>
      </c>
      <c r="M15" s="83"/>
    </row>
    <row r="16" spans="1:12" ht="19.5">
      <c r="A16" s="65"/>
      <c r="B16" s="68"/>
      <c r="C16" s="71">
        <f>SUM(C6:C15)</f>
        <v>61022</v>
      </c>
      <c r="D16" s="69">
        <f>SUM(D6:D15)</f>
        <v>61022</v>
      </c>
      <c r="E16" s="70"/>
      <c r="F16" s="213"/>
      <c r="G16" s="214"/>
      <c r="H16" s="69"/>
      <c r="I16" s="70"/>
      <c r="J16" s="41"/>
      <c r="K16" s="70"/>
      <c r="L16" s="41"/>
    </row>
    <row r="18" spans="3:11" ht="26.25">
      <c r="C18" s="212" t="s">
        <v>48</v>
      </c>
      <c r="D18" s="212"/>
      <c r="E18" s="212"/>
      <c r="F18" s="212"/>
      <c r="G18" s="212"/>
      <c r="H18" s="212"/>
      <c r="I18" s="212"/>
      <c r="J18" s="64"/>
      <c r="K18" s="64"/>
    </row>
    <row r="19" spans="3:11" ht="23.25">
      <c r="C19" s="42" t="s">
        <v>42</v>
      </c>
      <c r="D19" s="222" t="s">
        <v>43</v>
      </c>
      <c r="E19" s="223"/>
      <c r="F19" s="55" t="s">
        <v>46</v>
      </c>
      <c r="G19" s="55" t="s">
        <v>39</v>
      </c>
      <c r="H19" s="43" t="s">
        <v>44</v>
      </c>
      <c r="I19" s="55" t="s">
        <v>38</v>
      </c>
      <c r="J19" s="61"/>
      <c r="K19" s="62"/>
    </row>
    <row r="20" spans="3:11" ht="21">
      <c r="C20" s="45">
        <v>1</v>
      </c>
      <c r="D20" s="220" t="s">
        <v>102</v>
      </c>
      <c r="E20" s="221"/>
      <c r="F20" s="66"/>
      <c r="G20" s="66">
        <f>C6</f>
        <v>6560</v>
      </c>
      <c r="H20" s="67">
        <f>F20+G20</f>
        <v>6560</v>
      </c>
      <c r="I20" s="60"/>
      <c r="J20" s="63"/>
      <c r="K20" s="51"/>
    </row>
    <row r="21" spans="3:11" ht="21">
      <c r="C21" s="45">
        <v>2</v>
      </c>
      <c r="D21" s="220" t="s">
        <v>106</v>
      </c>
      <c r="E21" s="221"/>
      <c r="F21" s="66"/>
      <c r="G21" s="66">
        <f>C7</f>
        <v>631.3</v>
      </c>
      <c r="H21" s="67">
        <f aca="true" t="shared" si="2" ref="H21:H28">F21+G21</f>
        <v>631.3</v>
      </c>
      <c r="I21" s="60"/>
      <c r="J21" s="63"/>
      <c r="K21" s="51"/>
    </row>
    <row r="22" spans="3:11" ht="21">
      <c r="C22" s="45">
        <v>3</v>
      </c>
      <c r="D22" s="208" t="s">
        <v>109</v>
      </c>
      <c r="E22" s="209"/>
      <c r="F22" s="66"/>
      <c r="G22" s="66">
        <f>C8</f>
        <v>3210</v>
      </c>
      <c r="H22" s="67">
        <f t="shared" si="2"/>
        <v>3210</v>
      </c>
      <c r="I22" s="60"/>
      <c r="J22" s="63"/>
      <c r="K22" s="51"/>
    </row>
    <row r="23" spans="3:11" ht="21">
      <c r="C23" s="45">
        <v>4</v>
      </c>
      <c r="D23" s="208" t="s">
        <v>112</v>
      </c>
      <c r="E23" s="209"/>
      <c r="F23" s="66"/>
      <c r="G23" s="66">
        <f>C9</f>
        <v>1926</v>
      </c>
      <c r="H23" s="67">
        <f t="shared" si="2"/>
        <v>1926</v>
      </c>
      <c r="I23" s="60"/>
      <c r="J23" s="63"/>
      <c r="K23" s="51"/>
    </row>
    <row r="24" spans="3:11" ht="21">
      <c r="C24" s="45">
        <v>5</v>
      </c>
      <c r="D24" s="208" t="s">
        <v>115</v>
      </c>
      <c r="E24" s="209"/>
      <c r="F24" s="66"/>
      <c r="G24" s="66">
        <f>C10+C14</f>
        <v>4206.2</v>
      </c>
      <c r="H24" s="67">
        <f t="shared" si="2"/>
        <v>4206.2</v>
      </c>
      <c r="I24" s="60"/>
      <c r="J24" s="63"/>
      <c r="K24" s="51"/>
    </row>
    <row r="25" spans="3:11" ht="21">
      <c r="C25" s="45">
        <v>6</v>
      </c>
      <c r="D25" s="208" t="s">
        <v>118</v>
      </c>
      <c r="E25" s="209"/>
      <c r="F25" s="66"/>
      <c r="G25" s="66">
        <f>C11</f>
        <v>22898</v>
      </c>
      <c r="H25" s="67">
        <f t="shared" si="2"/>
        <v>22898</v>
      </c>
      <c r="I25" s="60"/>
      <c r="J25" s="63"/>
      <c r="K25" s="51"/>
    </row>
    <row r="26" spans="3:11" ht="21">
      <c r="C26" s="45">
        <v>7</v>
      </c>
      <c r="D26" s="215" t="s">
        <v>120</v>
      </c>
      <c r="E26" s="216"/>
      <c r="F26" s="66"/>
      <c r="G26" s="66">
        <f>C12</f>
        <v>11235</v>
      </c>
      <c r="H26" s="67">
        <f t="shared" si="2"/>
        <v>11235</v>
      </c>
      <c r="I26" s="60"/>
      <c r="J26" s="63"/>
      <c r="K26" s="51"/>
    </row>
    <row r="27" spans="3:11" ht="21">
      <c r="C27" s="45">
        <v>8</v>
      </c>
      <c r="D27" s="208" t="s">
        <v>124</v>
      </c>
      <c r="E27" s="209"/>
      <c r="F27" s="66"/>
      <c r="G27" s="66">
        <f>C13</f>
        <v>9255.5</v>
      </c>
      <c r="H27" s="67">
        <f t="shared" si="2"/>
        <v>9255.5</v>
      </c>
      <c r="I27" s="60"/>
      <c r="J27" s="63"/>
      <c r="K27" s="51"/>
    </row>
    <row r="28" spans="3:11" ht="21">
      <c r="C28" s="45">
        <v>9</v>
      </c>
      <c r="D28" s="208" t="s">
        <v>128</v>
      </c>
      <c r="E28" s="209"/>
      <c r="F28" s="66"/>
      <c r="G28" s="66">
        <f>C15</f>
        <v>1100</v>
      </c>
      <c r="H28" s="67">
        <f t="shared" si="2"/>
        <v>1100</v>
      </c>
      <c r="I28" s="60"/>
      <c r="J28" s="63"/>
      <c r="K28" s="51"/>
    </row>
    <row r="29" spans="3:11" ht="21">
      <c r="C29" s="45"/>
      <c r="D29" s="203"/>
      <c r="E29" s="204"/>
      <c r="F29" s="66"/>
      <c r="G29" s="60"/>
      <c r="H29" s="67"/>
      <c r="I29" s="60"/>
      <c r="J29" s="63"/>
      <c r="K29" s="51"/>
    </row>
    <row r="30" spans="3:11" ht="21">
      <c r="C30" s="217" t="s">
        <v>45</v>
      </c>
      <c r="D30" s="218"/>
      <c r="E30" s="219"/>
      <c r="F30" s="73">
        <f>SUM(F20:F27)</f>
        <v>0</v>
      </c>
      <c r="G30" s="72">
        <f>SUM(G20:G28)</f>
        <v>61022</v>
      </c>
      <c r="H30" s="72">
        <f>SUM(H20:H28)</f>
        <v>61022</v>
      </c>
      <c r="I30" s="60"/>
      <c r="J30" s="63"/>
      <c r="K30" s="51"/>
    </row>
    <row r="31" spans="3:11" ht="21">
      <c r="C31" s="48"/>
      <c r="D31" s="49"/>
      <c r="E31" s="49"/>
      <c r="F31" s="49"/>
      <c r="G31" s="49"/>
      <c r="H31" s="49"/>
      <c r="I31" s="49"/>
      <c r="J31" s="50"/>
      <c r="K31" s="51"/>
    </row>
  </sheetData>
  <sheetProtection/>
  <mergeCells count="34">
    <mergeCell ref="D26:E26"/>
    <mergeCell ref="C30:E30"/>
    <mergeCell ref="D20:E20"/>
    <mergeCell ref="D19:E19"/>
    <mergeCell ref="D21:E21"/>
    <mergeCell ref="D22:E22"/>
    <mergeCell ref="D28:E28"/>
    <mergeCell ref="D23:E23"/>
    <mergeCell ref="D24:E24"/>
    <mergeCell ref="D25:E25"/>
    <mergeCell ref="F12:G12"/>
    <mergeCell ref="F14:G14"/>
    <mergeCell ref="F7:G7"/>
    <mergeCell ref="F8:G8"/>
    <mergeCell ref="F15:G15"/>
    <mergeCell ref="C18:I18"/>
    <mergeCell ref="F16:G16"/>
    <mergeCell ref="F11:G11"/>
    <mergeCell ref="D29:E29"/>
    <mergeCell ref="J1:L1"/>
    <mergeCell ref="A2:J2"/>
    <mergeCell ref="A3:J3"/>
    <mergeCell ref="A4:A5"/>
    <mergeCell ref="B4:B5"/>
    <mergeCell ref="F13:G13"/>
    <mergeCell ref="D27:E27"/>
    <mergeCell ref="F6:G6"/>
    <mergeCell ref="E4:E5"/>
    <mergeCell ref="F5:G5"/>
    <mergeCell ref="F4:G4"/>
    <mergeCell ref="L4:L5"/>
    <mergeCell ref="F9:G9"/>
    <mergeCell ref="F10:G10"/>
    <mergeCell ref="K4:K5"/>
  </mergeCells>
  <printOptions horizontalCentered="1"/>
  <pageMargins left="0.03937007874015748" right="0.11811023622047245" top="0.2755905511811024" bottom="0.2755905511811024" header="0.15748031496062992" footer="0.15748031496062992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4">
      <selection activeCell="C22" sqref="C22:C31"/>
    </sheetView>
  </sheetViews>
  <sheetFormatPr defaultColWidth="9.140625" defaultRowHeight="12.75"/>
  <cols>
    <col min="1" max="1" width="5.28125" style="28" customWidth="1"/>
    <col min="2" max="2" width="36.140625" style="26" customWidth="1"/>
    <col min="3" max="3" width="12.421875" style="26" customWidth="1"/>
    <col min="4" max="4" width="14.140625" style="29" customWidth="1"/>
    <col min="5" max="5" width="19.421875" style="30" customWidth="1"/>
    <col min="6" max="6" width="34.00390625" style="29" customWidth="1"/>
    <col min="7" max="7" width="33.57421875" style="29" customWidth="1"/>
    <col min="8" max="8" width="12.421875" style="30" customWidth="1"/>
    <col min="9" max="9" width="24.28125" style="27" customWidth="1"/>
    <col min="10" max="10" width="12.421875" style="30" customWidth="1"/>
    <col min="11" max="11" width="27.710937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65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19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196"/>
    </row>
    <row r="6" spans="1:11" ht="22.5" customHeight="1">
      <c r="A6" s="154" t="s">
        <v>177</v>
      </c>
      <c r="B6" s="138" t="s">
        <v>502</v>
      </c>
      <c r="C6" s="155">
        <v>873.12</v>
      </c>
      <c r="D6" s="155">
        <f aca="true" t="shared" si="0" ref="D6:D13">C6</f>
        <v>873.12</v>
      </c>
      <c r="E6" s="154" t="s">
        <v>100</v>
      </c>
      <c r="F6" s="172" t="s">
        <v>504</v>
      </c>
      <c r="G6" s="161" t="str">
        <f aca="true" t="shared" si="1" ref="G6:G13">F6</f>
        <v>บจก.ลีเรคโก (ประเทศไทย) 873.12 บาท</v>
      </c>
      <c r="H6" s="154" t="s">
        <v>105</v>
      </c>
      <c r="I6" s="57" t="s">
        <v>503</v>
      </c>
      <c r="J6" s="154" t="s">
        <v>39</v>
      </c>
      <c r="K6" s="57" t="s">
        <v>109</v>
      </c>
    </row>
    <row r="7" spans="1:11" ht="22.5" customHeight="1">
      <c r="A7" s="154" t="s">
        <v>178</v>
      </c>
      <c r="B7" s="138" t="s">
        <v>505</v>
      </c>
      <c r="C7" s="155">
        <v>3317</v>
      </c>
      <c r="D7" s="155">
        <f t="shared" si="0"/>
        <v>3317</v>
      </c>
      <c r="E7" s="154" t="s">
        <v>100</v>
      </c>
      <c r="F7" s="161" t="s">
        <v>506</v>
      </c>
      <c r="G7" s="161" t="str">
        <f t="shared" si="1"/>
        <v>บจก.พีเค จูเนียร์ อินเตอร์เนชั่นแนล 3,317 บาท</v>
      </c>
      <c r="H7" s="154" t="s">
        <v>105</v>
      </c>
      <c r="I7" s="57" t="s">
        <v>507</v>
      </c>
      <c r="J7" s="154" t="s">
        <v>39</v>
      </c>
      <c r="K7" s="138" t="s">
        <v>256</v>
      </c>
    </row>
    <row r="8" spans="1:11" s="173" customFormat="1" ht="28.5" customHeight="1">
      <c r="A8" s="154" t="s">
        <v>127</v>
      </c>
      <c r="B8" s="171" t="s">
        <v>508</v>
      </c>
      <c r="C8" s="155">
        <v>3571.66</v>
      </c>
      <c r="D8" s="155">
        <f t="shared" si="0"/>
        <v>3571.66</v>
      </c>
      <c r="E8" s="170" t="s">
        <v>100</v>
      </c>
      <c r="F8" s="172" t="s">
        <v>511</v>
      </c>
      <c r="G8" s="171" t="str">
        <f t="shared" si="1"/>
        <v>บจก.ลีเรคโก (ประเทศไทย) 3,576.16 บาท</v>
      </c>
      <c r="H8" s="170" t="s">
        <v>105</v>
      </c>
      <c r="I8" s="171" t="s">
        <v>509</v>
      </c>
      <c r="J8" s="170" t="s">
        <v>39</v>
      </c>
      <c r="K8" s="171" t="s">
        <v>147</v>
      </c>
    </row>
    <row r="9" spans="1:11" s="173" customFormat="1" ht="28.5" customHeight="1">
      <c r="A9" s="154" t="s">
        <v>179</v>
      </c>
      <c r="B9" s="171" t="s">
        <v>189</v>
      </c>
      <c r="C9" s="155">
        <v>6184.6</v>
      </c>
      <c r="D9" s="155">
        <f t="shared" si="0"/>
        <v>6184.6</v>
      </c>
      <c r="E9" s="170" t="s">
        <v>100</v>
      </c>
      <c r="F9" s="172" t="s">
        <v>510</v>
      </c>
      <c r="G9" s="171" t="str">
        <f t="shared" si="1"/>
        <v>บจก.ลีเรคโก (ประเทศไทย) 6,184.60บาท</v>
      </c>
      <c r="H9" s="170" t="s">
        <v>105</v>
      </c>
      <c r="I9" s="171" t="s">
        <v>512</v>
      </c>
      <c r="J9" s="170" t="s">
        <v>39</v>
      </c>
      <c r="K9" s="171" t="s">
        <v>432</v>
      </c>
    </row>
    <row r="10" spans="1:11" s="173" customFormat="1" ht="28.5" customHeight="1">
      <c r="A10" s="154" t="s">
        <v>180</v>
      </c>
      <c r="B10" s="171" t="s">
        <v>513</v>
      </c>
      <c r="C10" s="155">
        <v>695.5</v>
      </c>
      <c r="D10" s="155">
        <f t="shared" si="0"/>
        <v>695.5</v>
      </c>
      <c r="E10" s="170" t="s">
        <v>100</v>
      </c>
      <c r="F10" s="172" t="s">
        <v>514</v>
      </c>
      <c r="G10" s="171" t="str">
        <f t="shared" si="1"/>
        <v>บจก.ลีเรคโก (ประเทศไทย) 695.50 บาท</v>
      </c>
      <c r="H10" s="170" t="s">
        <v>105</v>
      </c>
      <c r="I10" s="171" t="s">
        <v>515</v>
      </c>
      <c r="J10" s="170" t="s">
        <v>39</v>
      </c>
      <c r="K10" s="171" t="s">
        <v>154</v>
      </c>
    </row>
    <row r="11" spans="1:11" s="173" customFormat="1" ht="28.5" customHeight="1">
      <c r="A11" s="154" t="s">
        <v>181</v>
      </c>
      <c r="B11" s="171" t="s">
        <v>513</v>
      </c>
      <c r="C11" s="155">
        <v>1352.48</v>
      </c>
      <c r="D11" s="155">
        <f t="shared" si="0"/>
        <v>1352.48</v>
      </c>
      <c r="E11" s="170" t="s">
        <v>100</v>
      </c>
      <c r="F11" s="172" t="s">
        <v>516</v>
      </c>
      <c r="G11" s="171" t="str">
        <f t="shared" si="1"/>
        <v>บจก.ลีเรคโก (ประเทศไทย)1,352.48 บาท</v>
      </c>
      <c r="H11" s="170" t="s">
        <v>105</v>
      </c>
      <c r="I11" s="171" t="s">
        <v>517</v>
      </c>
      <c r="J11" s="170" t="s">
        <v>39</v>
      </c>
      <c r="K11" s="171" t="s">
        <v>106</v>
      </c>
    </row>
    <row r="12" spans="1:11" ht="22.5" customHeight="1">
      <c r="A12" s="154" t="s">
        <v>182</v>
      </c>
      <c r="B12" s="138" t="s">
        <v>518</v>
      </c>
      <c r="C12" s="155">
        <v>22523.5</v>
      </c>
      <c r="D12" s="155">
        <f t="shared" si="0"/>
        <v>22523.5</v>
      </c>
      <c r="E12" s="154" t="s">
        <v>100</v>
      </c>
      <c r="F12" s="161" t="s">
        <v>519</v>
      </c>
      <c r="G12" s="161" t="str">
        <f t="shared" si="1"/>
        <v>บจก.พีเค จูเนียร์ อินเตอร์เนชั่นแนล 22,523.50 บาท</v>
      </c>
      <c r="H12" s="154" t="s">
        <v>105</v>
      </c>
      <c r="I12" s="57" t="s">
        <v>520</v>
      </c>
      <c r="J12" s="154" t="s">
        <v>39</v>
      </c>
      <c r="K12" s="171" t="s">
        <v>154</v>
      </c>
    </row>
    <row r="13" spans="1:11" ht="22.5" customHeight="1">
      <c r="A13" s="154" t="s">
        <v>183</v>
      </c>
      <c r="B13" s="138" t="s">
        <v>99</v>
      </c>
      <c r="C13" s="155">
        <v>2700</v>
      </c>
      <c r="D13" s="155">
        <f t="shared" si="0"/>
        <v>2700</v>
      </c>
      <c r="E13" s="154" t="s">
        <v>100</v>
      </c>
      <c r="F13" s="163" t="s">
        <v>521</v>
      </c>
      <c r="G13" s="163" t="str">
        <f t="shared" si="1"/>
        <v>ธนาคารกรุงไทย 2,700  บาท</v>
      </c>
      <c r="H13" s="154" t="s">
        <v>105</v>
      </c>
      <c r="I13" s="57" t="s">
        <v>522</v>
      </c>
      <c r="J13" s="154" t="s">
        <v>39</v>
      </c>
      <c r="K13" s="138" t="s">
        <v>102</v>
      </c>
    </row>
    <row r="14" spans="1:11" ht="22.5" customHeight="1">
      <c r="A14" s="154" t="s">
        <v>184</v>
      </c>
      <c r="B14" s="138" t="s">
        <v>523</v>
      </c>
      <c r="C14" s="155">
        <v>1000</v>
      </c>
      <c r="D14" s="155">
        <f>C14</f>
        <v>1000</v>
      </c>
      <c r="E14" s="154" t="s">
        <v>100</v>
      </c>
      <c r="F14" s="163" t="s">
        <v>524</v>
      </c>
      <c r="G14" s="163" t="str">
        <f>F14</f>
        <v>บจก.ปตท.บริหารธุรกิจค้าปลีก 1,000  บาท</v>
      </c>
      <c r="H14" s="154" t="s">
        <v>105</v>
      </c>
      <c r="I14" s="57" t="s">
        <v>525</v>
      </c>
      <c r="J14" s="154" t="s">
        <v>39</v>
      </c>
      <c r="K14" s="138" t="s">
        <v>169</v>
      </c>
    </row>
    <row r="15" spans="1:11" ht="22.5" customHeight="1">
      <c r="A15" s="154" t="s">
        <v>185</v>
      </c>
      <c r="B15" s="138" t="s">
        <v>526</v>
      </c>
      <c r="C15" s="155">
        <v>17548</v>
      </c>
      <c r="D15" s="155">
        <f>C15</f>
        <v>17548</v>
      </c>
      <c r="E15" s="154" t="s">
        <v>100</v>
      </c>
      <c r="F15" s="161" t="s">
        <v>527</v>
      </c>
      <c r="G15" s="161" t="str">
        <f>F15</f>
        <v>บจก.พีเค จูเนียร์ อินเตอร์เนชั่นแนล 17,548 บาท</v>
      </c>
      <c r="H15" s="154" t="s">
        <v>105</v>
      </c>
      <c r="I15" s="57" t="s">
        <v>528</v>
      </c>
      <c r="J15" s="154" t="s">
        <v>39</v>
      </c>
      <c r="K15" s="138" t="s">
        <v>266</v>
      </c>
    </row>
    <row r="16" spans="1:11" ht="22.5" customHeight="1">
      <c r="A16" s="154" t="s">
        <v>245</v>
      </c>
      <c r="B16" s="138" t="s">
        <v>529</v>
      </c>
      <c r="C16" s="155">
        <v>1926</v>
      </c>
      <c r="D16" s="155">
        <f>C16</f>
        <v>1926</v>
      </c>
      <c r="E16" s="154" t="s">
        <v>100</v>
      </c>
      <c r="F16" s="161" t="s">
        <v>530</v>
      </c>
      <c r="G16" s="161" t="str">
        <f>F16</f>
        <v>บจก.จเณศ เวิลด์ วิชั่น 1,926 บาท</v>
      </c>
      <c r="H16" s="154" t="s">
        <v>105</v>
      </c>
      <c r="I16" s="57" t="s">
        <v>531</v>
      </c>
      <c r="J16" s="154" t="s">
        <v>39</v>
      </c>
      <c r="K16" s="138" t="s">
        <v>362</v>
      </c>
    </row>
    <row r="17" spans="1:11" ht="19.5">
      <c r="A17" s="65"/>
      <c r="B17" s="68"/>
      <c r="C17" s="71">
        <f>SUM(C6:C16)</f>
        <v>61691.86</v>
      </c>
      <c r="D17" s="69">
        <f>SUM(D6:D16)</f>
        <v>61691.86</v>
      </c>
      <c r="E17" s="70"/>
      <c r="F17" s="69"/>
      <c r="G17" s="69"/>
      <c r="H17" s="70"/>
      <c r="I17" s="41"/>
      <c r="J17" s="70"/>
      <c r="K17" s="41"/>
    </row>
    <row r="18" spans="1:11" ht="19.5">
      <c r="A18" s="112"/>
      <c r="B18" s="75"/>
      <c r="C18" s="115"/>
      <c r="D18" s="116"/>
      <c r="E18" s="113"/>
      <c r="F18" s="117"/>
      <c r="G18" s="117"/>
      <c r="H18" s="113"/>
      <c r="I18" s="114"/>
      <c r="J18" s="113"/>
      <c r="K18" s="114"/>
    </row>
    <row r="19" spans="1:11" ht="19.5">
      <c r="A19" s="112"/>
      <c r="B19" s="75"/>
      <c r="C19" s="75"/>
      <c r="D19" s="117"/>
      <c r="E19" s="113"/>
      <c r="F19" s="117"/>
      <c r="G19" s="117"/>
      <c r="H19" s="113"/>
      <c r="I19" s="114"/>
      <c r="J19" s="113"/>
      <c r="K19" s="114"/>
    </row>
    <row r="20" spans="2:9" ht="26.25">
      <c r="B20" s="75"/>
      <c r="C20" s="212" t="s">
        <v>66</v>
      </c>
      <c r="D20" s="212"/>
      <c r="E20" s="212"/>
      <c r="F20" s="212"/>
      <c r="G20" s="212"/>
      <c r="H20" s="212"/>
      <c r="I20" s="212"/>
    </row>
    <row r="21" spans="1:9" ht="23.25">
      <c r="A21" s="112"/>
      <c r="B21" s="129"/>
      <c r="C21" s="125" t="s">
        <v>42</v>
      </c>
      <c r="D21" s="222" t="s">
        <v>43</v>
      </c>
      <c r="E21" s="223"/>
      <c r="F21" s="111" t="s">
        <v>46</v>
      </c>
      <c r="G21" s="111" t="s">
        <v>39</v>
      </c>
      <c r="H21" s="43" t="s">
        <v>44</v>
      </c>
      <c r="I21" s="111" t="s">
        <v>38</v>
      </c>
    </row>
    <row r="22" spans="1:9" ht="21">
      <c r="A22" s="112"/>
      <c r="B22" s="127"/>
      <c r="C22" s="126">
        <v>1</v>
      </c>
      <c r="D22" s="252" t="s">
        <v>109</v>
      </c>
      <c r="E22" s="253"/>
      <c r="F22" s="66"/>
      <c r="G22" s="66">
        <f>C6</f>
        <v>873.12</v>
      </c>
      <c r="H22" s="67">
        <f>F22+G22</f>
        <v>873.12</v>
      </c>
      <c r="I22" s="66"/>
    </row>
    <row r="23" spans="1:9" ht="21">
      <c r="A23" s="112"/>
      <c r="B23" s="128"/>
      <c r="C23" s="126">
        <v>2</v>
      </c>
      <c r="D23" s="220" t="s">
        <v>256</v>
      </c>
      <c r="E23" s="221"/>
      <c r="F23" s="66"/>
      <c r="G23" s="66">
        <f>C7</f>
        <v>3317</v>
      </c>
      <c r="H23" s="67">
        <f aca="true" t="shared" si="2" ref="H23:H31">F23+G23</f>
        <v>3317</v>
      </c>
      <c r="I23" s="66"/>
    </row>
    <row r="24" spans="1:9" ht="21">
      <c r="A24" s="112"/>
      <c r="B24" s="127"/>
      <c r="C24" s="126">
        <v>3</v>
      </c>
      <c r="D24" s="208" t="s">
        <v>147</v>
      </c>
      <c r="E24" s="209"/>
      <c r="F24" s="66"/>
      <c r="G24" s="66">
        <f>C8</f>
        <v>3571.66</v>
      </c>
      <c r="H24" s="67">
        <f t="shared" si="2"/>
        <v>3571.66</v>
      </c>
      <c r="I24" s="66"/>
    </row>
    <row r="25" spans="1:9" ht="21">
      <c r="A25" s="112"/>
      <c r="B25" s="127"/>
      <c r="C25" s="126">
        <v>4</v>
      </c>
      <c r="D25" s="171" t="s">
        <v>432</v>
      </c>
      <c r="E25" s="146"/>
      <c r="F25" s="66"/>
      <c r="G25" s="66">
        <f>C9</f>
        <v>6184.6</v>
      </c>
      <c r="H25" s="67">
        <f t="shared" si="2"/>
        <v>6184.6</v>
      </c>
      <c r="I25" s="66"/>
    </row>
    <row r="26" spans="1:9" ht="21">
      <c r="A26" s="112"/>
      <c r="B26" s="127"/>
      <c r="C26" s="126">
        <v>5</v>
      </c>
      <c r="D26" s="215" t="s">
        <v>154</v>
      </c>
      <c r="E26" s="216"/>
      <c r="F26" s="66"/>
      <c r="G26" s="66">
        <f>C10+C12</f>
        <v>23219</v>
      </c>
      <c r="H26" s="67">
        <f t="shared" si="2"/>
        <v>23219</v>
      </c>
      <c r="I26" s="66"/>
    </row>
    <row r="27" spans="1:9" ht="21">
      <c r="A27" s="112"/>
      <c r="B27" s="127"/>
      <c r="C27" s="126">
        <v>6</v>
      </c>
      <c r="D27" s="250" t="s">
        <v>106</v>
      </c>
      <c r="E27" s="251"/>
      <c r="F27" s="66"/>
      <c r="G27" s="66">
        <f>C11</f>
        <v>1352.48</v>
      </c>
      <c r="H27" s="67">
        <f t="shared" si="2"/>
        <v>1352.48</v>
      </c>
      <c r="I27" s="66"/>
    </row>
    <row r="28" spans="1:9" ht="21">
      <c r="A28" s="112"/>
      <c r="B28" s="127"/>
      <c r="C28" s="126">
        <v>7</v>
      </c>
      <c r="D28" s="248" t="s">
        <v>102</v>
      </c>
      <c r="E28" s="249"/>
      <c r="F28" s="66"/>
      <c r="G28" s="66">
        <f>C13</f>
        <v>2700</v>
      </c>
      <c r="H28" s="67">
        <f t="shared" si="2"/>
        <v>2700</v>
      </c>
      <c r="I28" s="66"/>
    </row>
    <row r="29" spans="1:9" ht="21">
      <c r="A29" s="112"/>
      <c r="B29" s="127"/>
      <c r="C29" s="126">
        <v>8</v>
      </c>
      <c r="D29" s="246" t="s">
        <v>169</v>
      </c>
      <c r="E29" s="247"/>
      <c r="F29" s="66"/>
      <c r="G29" s="66">
        <f>C14</f>
        <v>1000</v>
      </c>
      <c r="H29" s="67">
        <f t="shared" si="2"/>
        <v>1000</v>
      </c>
      <c r="I29" s="66"/>
    </row>
    <row r="30" spans="1:9" ht="21">
      <c r="A30" s="112"/>
      <c r="B30" s="127"/>
      <c r="C30" s="126">
        <v>9</v>
      </c>
      <c r="D30" s="138" t="s">
        <v>266</v>
      </c>
      <c r="E30" s="177"/>
      <c r="F30" s="66"/>
      <c r="G30" s="66">
        <f>C15</f>
        <v>17548</v>
      </c>
      <c r="H30" s="67">
        <f t="shared" si="2"/>
        <v>17548</v>
      </c>
      <c r="I30" s="66"/>
    </row>
    <row r="31" spans="1:9" ht="21">
      <c r="A31" s="112"/>
      <c r="B31" s="127"/>
      <c r="C31" s="126">
        <v>10</v>
      </c>
      <c r="D31" s="138" t="s">
        <v>362</v>
      </c>
      <c r="E31" s="177"/>
      <c r="F31" s="66"/>
      <c r="G31" s="66">
        <f>C16</f>
        <v>1926</v>
      </c>
      <c r="H31" s="67">
        <f t="shared" si="2"/>
        <v>1926</v>
      </c>
      <c r="I31" s="66"/>
    </row>
    <row r="32" spans="1:9" ht="21">
      <c r="A32" s="112"/>
      <c r="B32" s="127"/>
      <c r="C32" s="218" t="s">
        <v>45</v>
      </c>
      <c r="D32" s="218"/>
      <c r="E32" s="219"/>
      <c r="F32" s="73">
        <f>SUM(F22:F31)</f>
        <v>0</v>
      </c>
      <c r="G32" s="73">
        <f>SUM(G22:G31)</f>
        <v>61691.86000000001</v>
      </c>
      <c r="H32" s="72">
        <f>SUM(H22:H31)</f>
        <v>61691.86000000001</v>
      </c>
      <c r="I32" s="73">
        <f>SUM(I22:I31)</f>
        <v>0</v>
      </c>
    </row>
    <row r="33" spans="1:3" ht="19.5">
      <c r="A33" s="112"/>
      <c r="B33" s="76"/>
      <c r="C33" s="115"/>
    </row>
  </sheetData>
  <sheetProtection/>
  <mergeCells count="18">
    <mergeCell ref="K4:K5"/>
    <mergeCell ref="I1:K1"/>
    <mergeCell ref="A2:I2"/>
    <mergeCell ref="A3:I3"/>
    <mergeCell ref="A4:A5"/>
    <mergeCell ref="B4:B5"/>
    <mergeCell ref="E4:E5"/>
    <mergeCell ref="J4:J5"/>
    <mergeCell ref="D28:E28"/>
    <mergeCell ref="D27:E27"/>
    <mergeCell ref="C32:E32"/>
    <mergeCell ref="C20:I20"/>
    <mergeCell ref="D21:E21"/>
    <mergeCell ref="D23:E23"/>
    <mergeCell ref="D24:E24"/>
    <mergeCell ref="D26:E26"/>
    <mergeCell ref="D29:E29"/>
    <mergeCell ref="D22:E22"/>
  </mergeCells>
  <printOptions/>
  <pageMargins left="0.2755905511811024" right="0.1968503937007874" top="0.3937007874015748" bottom="0.7480314960629921" header="0.15748031496062992" footer="0.31496062992125984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B31">
      <selection activeCell="I49" sqref="I49"/>
    </sheetView>
  </sheetViews>
  <sheetFormatPr defaultColWidth="9.140625" defaultRowHeight="12.75"/>
  <cols>
    <col min="1" max="1" width="13.8515625" style="28" customWidth="1"/>
    <col min="2" max="2" width="34.28125" style="26" customWidth="1"/>
    <col min="3" max="3" width="14.28125" style="26" customWidth="1"/>
    <col min="4" max="4" width="14.28125" style="29" customWidth="1"/>
    <col min="5" max="5" width="20.28125" style="30" customWidth="1"/>
    <col min="6" max="6" width="37.140625" style="29" customWidth="1"/>
    <col min="7" max="7" width="35.7109375" style="29" customWidth="1"/>
    <col min="8" max="8" width="15.28125" style="30" customWidth="1"/>
    <col min="9" max="9" width="24.28125" style="27" customWidth="1"/>
    <col min="10" max="10" width="12.421875" style="30" customWidth="1"/>
    <col min="11" max="11" width="35.140625" style="27" customWidth="1"/>
    <col min="12" max="16384" width="9.140625" style="27" customWidth="1"/>
  </cols>
  <sheetData>
    <row r="1" spans="1:10" ht="19.5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7"/>
    </row>
    <row r="2" spans="1:10" ht="19.5">
      <c r="A2" s="207" t="s">
        <v>37</v>
      </c>
      <c r="B2" s="207"/>
      <c r="C2" s="207"/>
      <c r="D2" s="207"/>
      <c r="E2" s="207"/>
      <c r="F2" s="207"/>
      <c r="G2" s="207"/>
      <c r="H2" s="207"/>
      <c r="I2" s="207"/>
      <c r="J2" s="27"/>
    </row>
    <row r="3" spans="1:11" ht="19.5">
      <c r="A3" s="201" t="s">
        <v>3</v>
      </c>
      <c r="B3" s="201" t="s">
        <v>7</v>
      </c>
      <c r="C3" s="16" t="s">
        <v>26</v>
      </c>
      <c r="D3" s="17" t="s">
        <v>9</v>
      </c>
      <c r="E3" s="201" t="s">
        <v>10</v>
      </c>
      <c r="F3" s="17" t="s">
        <v>25</v>
      </c>
      <c r="G3" s="17" t="s">
        <v>0</v>
      </c>
      <c r="H3" s="16" t="s">
        <v>1</v>
      </c>
      <c r="I3" s="20" t="s">
        <v>4</v>
      </c>
      <c r="J3" s="201" t="s">
        <v>38</v>
      </c>
      <c r="K3" s="195" t="s">
        <v>40</v>
      </c>
    </row>
    <row r="4" spans="1:11" ht="19.5">
      <c r="A4" s="202"/>
      <c r="B4" s="202"/>
      <c r="C4" s="18" t="s">
        <v>27</v>
      </c>
      <c r="D4" s="19" t="s">
        <v>8</v>
      </c>
      <c r="E4" s="202"/>
      <c r="F4" s="19" t="s">
        <v>24</v>
      </c>
      <c r="G4" s="19" t="s">
        <v>11</v>
      </c>
      <c r="H4" s="18" t="s">
        <v>2</v>
      </c>
      <c r="I4" s="21" t="s">
        <v>5</v>
      </c>
      <c r="J4" s="202"/>
      <c r="K4" s="196"/>
    </row>
    <row r="5" spans="1:11" s="38" customFormat="1" ht="28.5" customHeight="1">
      <c r="A5" s="154" t="s">
        <v>177</v>
      </c>
      <c r="B5" s="57" t="s">
        <v>490</v>
      </c>
      <c r="C5" s="155">
        <v>3402.6</v>
      </c>
      <c r="D5" s="155">
        <f aca="true" t="shared" si="0" ref="D5:D13">C5</f>
        <v>3402.6</v>
      </c>
      <c r="E5" s="154" t="s">
        <v>100</v>
      </c>
      <c r="F5" s="156" t="s">
        <v>532</v>
      </c>
      <c r="G5" s="157" t="str">
        <f aca="true" t="shared" si="1" ref="G5:G13">F5</f>
        <v>ร้านศรชัยการค้า 3,402.60 บาท</v>
      </c>
      <c r="H5" s="154" t="s">
        <v>105</v>
      </c>
      <c r="I5" s="171" t="s">
        <v>533</v>
      </c>
      <c r="J5" s="170" t="s">
        <v>39</v>
      </c>
      <c r="K5" s="153" t="s">
        <v>534</v>
      </c>
    </row>
    <row r="6" spans="1:11" s="173" customFormat="1" ht="28.5" customHeight="1">
      <c r="A6" s="154" t="s">
        <v>178</v>
      </c>
      <c r="B6" s="171" t="s">
        <v>535</v>
      </c>
      <c r="C6" s="155">
        <v>2054.4</v>
      </c>
      <c r="D6" s="155">
        <f t="shared" si="0"/>
        <v>2054.4</v>
      </c>
      <c r="E6" s="170" t="s">
        <v>100</v>
      </c>
      <c r="F6" s="172" t="s">
        <v>537</v>
      </c>
      <c r="G6" s="171" t="str">
        <f t="shared" si="1"/>
        <v>บจก.ลีเรคโก (ประเทศไทย) 2,054.40 บาท</v>
      </c>
      <c r="H6" s="170" t="s">
        <v>105</v>
      </c>
      <c r="I6" s="171" t="s">
        <v>536</v>
      </c>
      <c r="J6" s="170" t="s">
        <v>39</v>
      </c>
      <c r="K6" s="171" t="s">
        <v>106</v>
      </c>
    </row>
    <row r="7" spans="1:11" s="38" customFormat="1" ht="28.5" customHeight="1">
      <c r="A7" s="154" t="s">
        <v>127</v>
      </c>
      <c r="B7" s="57" t="s">
        <v>122</v>
      </c>
      <c r="C7" s="155">
        <v>19902</v>
      </c>
      <c r="D7" s="155">
        <f t="shared" si="0"/>
        <v>19902</v>
      </c>
      <c r="E7" s="154" t="s">
        <v>100</v>
      </c>
      <c r="F7" s="162" t="s">
        <v>540</v>
      </c>
      <c r="G7" s="161" t="str">
        <f t="shared" si="1"/>
        <v>หจก. พีพี เอ 1976 ซัพพลายเซอร์วิส 19,902 บาท</v>
      </c>
      <c r="H7" s="154" t="s">
        <v>105</v>
      </c>
      <c r="I7" s="57" t="s">
        <v>541</v>
      </c>
      <c r="J7" s="154" t="s">
        <v>39</v>
      </c>
      <c r="K7" s="138" t="s">
        <v>539</v>
      </c>
    </row>
    <row r="8" spans="1:11" s="38" customFormat="1" ht="28.5" customHeight="1">
      <c r="A8" s="154" t="s">
        <v>179</v>
      </c>
      <c r="B8" s="57" t="s">
        <v>122</v>
      </c>
      <c r="C8" s="155">
        <v>15194</v>
      </c>
      <c r="D8" s="155">
        <f t="shared" si="0"/>
        <v>15194</v>
      </c>
      <c r="E8" s="154" t="s">
        <v>100</v>
      </c>
      <c r="F8" s="162" t="s">
        <v>538</v>
      </c>
      <c r="G8" s="161" t="str">
        <f t="shared" si="1"/>
        <v>หจก. พีพี เอ 1976 ซัพพลายเซอร์วิส 15,194 บาท</v>
      </c>
      <c r="H8" s="154" t="s">
        <v>105</v>
      </c>
      <c r="I8" s="57" t="s">
        <v>542</v>
      </c>
      <c r="J8" s="154" t="s">
        <v>39</v>
      </c>
      <c r="K8" s="138" t="s">
        <v>539</v>
      </c>
    </row>
    <row r="9" spans="1:11" s="38" customFormat="1" ht="28.5" customHeight="1">
      <c r="A9" s="154" t="s">
        <v>180</v>
      </c>
      <c r="B9" s="57" t="s">
        <v>545</v>
      </c>
      <c r="C9" s="155">
        <v>11984</v>
      </c>
      <c r="D9" s="155">
        <f t="shared" si="0"/>
        <v>11984</v>
      </c>
      <c r="E9" s="154" t="s">
        <v>100</v>
      </c>
      <c r="F9" s="156" t="s">
        <v>544</v>
      </c>
      <c r="G9" s="157" t="str">
        <f t="shared" si="1"/>
        <v>ร้านศรชัยการค้า 11,984 บาท</v>
      </c>
      <c r="H9" s="154" t="s">
        <v>105</v>
      </c>
      <c r="I9" s="171" t="s">
        <v>543</v>
      </c>
      <c r="J9" s="170" t="s">
        <v>39</v>
      </c>
      <c r="K9" s="153" t="s">
        <v>534</v>
      </c>
    </row>
    <row r="10" spans="1:11" ht="22.5" customHeight="1">
      <c r="A10" s="154" t="s">
        <v>181</v>
      </c>
      <c r="B10" s="138" t="s">
        <v>103</v>
      </c>
      <c r="C10" s="155">
        <v>1498</v>
      </c>
      <c r="D10" s="155">
        <f t="shared" si="0"/>
        <v>1498</v>
      </c>
      <c r="E10" s="154" t="s">
        <v>100</v>
      </c>
      <c r="F10" s="161" t="s">
        <v>547</v>
      </c>
      <c r="G10" s="161" t="str">
        <f t="shared" si="1"/>
        <v>บจก.พีเค จูเนียร์ อินเตอร์เนชั่นแนล 1,498 บาท</v>
      </c>
      <c r="H10" s="154" t="s">
        <v>105</v>
      </c>
      <c r="I10" s="57" t="s">
        <v>546</v>
      </c>
      <c r="J10" s="154" t="s">
        <v>39</v>
      </c>
      <c r="K10" s="179" t="s">
        <v>120</v>
      </c>
    </row>
    <row r="11" spans="1:11" s="38" customFormat="1" ht="28.5" customHeight="1">
      <c r="A11" s="154" t="s">
        <v>182</v>
      </c>
      <c r="B11" s="57" t="s">
        <v>548</v>
      </c>
      <c r="C11" s="155">
        <v>34342.72</v>
      </c>
      <c r="D11" s="155">
        <f t="shared" si="0"/>
        <v>34342.72</v>
      </c>
      <c r="E11" s="154" t="s">
        <v>100</v>
      </c>
      <c r="F11" s="156" t="s">
        <v>587</v>
      </c>
      <c r="G11" s="157" t="str">
        <f t="shared" si="1"/>
        <v>ร้านศรชัยการค้า 34,342.72 บาท</v>
      </c>
      <c r="H11" s="154" t="s">
        <v>105</v>
      </c>
      <c r="I11" s="57" t="s">
        <v>549</v>
      </c>
      <c r="J11" s="154" t="s">
        <v>238</v>
      </c>
      <c r="K11" s="57" t="s">
        <v>410</v>
      </c>
    </row>
    <row r="12" spans="1:11" s="38" customFormat="1" ht="28.5" customHeight="1">
      <c r="A12" s="154" t="s">
        <v>183</v>
      </c>
      <c r="B12" s="57" t="s">
        <v>550</v>
      </c>
      <c r="C12" s="155">
        <v>34374.82</v>
      </c>
      <c r="D12" s="155">
        <f t="shared" si="0"/>
        <v>34374.82</v>
      </c>
      <c r="E12" s="154" t="s">
        <v>100</v>
      </c>
      <c r="F12" s="156" t="s">
        <v>551</v>
      </c>
      <c r="G12" s="157" t="str">
        <f t="shared" si="1"/>
        <v>ร้านศรชัยการค้า 34,374.82 บาท</v>
      </c>
      <c r="H12" s="154" t="s">
        <v>105</v>
      </c>
      <c r="I12" s="57" t="s">
        <v>552</v>
      </c>
      <c r="J12" s="154" t="s">
        <v>238</v>
      </c>
      <c r="K12" s="57" t="s">
        <v>410</v>
      </c>
    </row>
    <row r="13" spans="1:11" ht="22.5" customHeight="1">
      <c r="A13" s="154" t="s">
        <v>184</v>
      </c>
      <c r="B13" s="138" t="s">
        <v>99</v>
      </c>
      <c r="C13" s="155">
        <v>700</v>
      </c>
      <c r="D13" s="155">
        <f t="shared" si="0"/>
        <v>700</v>
      </c>
      <c r="E13" s="154" t="s">
        <v>100</v>
      </c>
      <c r="F13" s="163" t="s">
        <v>553</v>
      </c>
      <c r="G13" s="163" t="str">
        <f t="shared" si="1"/>
        <v>ธนาคารกรุงไทย 700  บาท</v>
      </c>
      <c r="H13" s="154" t="s">
        <v>105</v>
      </c>
      <c r="I13" s="57" t="s">
        <v>554</v>
      </c>
      <c r="J13" s="154" t="s">
        <v>39</v>
      </c>
      <c r="K13" s="138" t="s">
        <v>102</v>
      </c>
    </row>
    <row r="14" spans="1:11" s="38" customFormat="1" ht="28.5" customHeight="1">
      <c r="A14" s="154" t="s">
        <v>185</v>
      </c>
      <c r="B14" s="57" t="s">
        <v>122</v>
      </c>
      <c r="C14" s="155">
        <v>6099</v>
      </c>
      <c r="D14" s="155">
        <f aca="true" t="shared" si="2" ref="D14:D21">C14</f>
        <v>6099</v>
      </c>
      <c r="E14" s="154" t="s">
        <v>100</v>
      </c>
      <c r="F14" s="162" t="s">
        <v>555</v>
      </c>
      <c r="G14" s="161" t="str">
        <f aca="true" t="shared" si="3" ref="G14:G21">F14</f>
        <v>หจก. พีพี เอ 1976 ซัพพลายเซอร์วิส 6,099 บาท</v>
      </c>
      <c r="H14" s="154" t="s">
        <v>105</v>
      </c>
      <c r="I14" s="57" t="s">
        <v>556</v>
      </c>
      <c r="J14" s="154" t="s">
        <v>39</v>
      </c>
      <c r="K14" s="138" t="s">
        <v>557</v>
      </c>
    </row>
    <row r="15" spans="1:11" s="173" customFormat="1" ht="28.5" customHeight="1">
      <c r="A15" s="154" t="s">
        <v>245</v>
      </c>
      <c r="B15" s="171" t="s">
        <v>558</v>
      </c>
      <c r="C15" s="155">
        <v>1402.77</v>
      </c>
      <c r="D15" s="155">
        <f t="shared" si="2"/>
        <v>1402.77</v>
      </c>
      <c r="E15" s="170" t="s">
        <v>100</v>
      </c>
      <c r="F15" s="172" t="s">
        <v>559</v>
      </c>
      <c r="G15" s="171" t="str">
        <f t="shared" si="3"/>
        <v>บจก.ลีเรคโก (ประเทศไทย)1,402.77 บาท</v>
      </c>
      <c r="H15" s="170" t="s">
        <v>105</v>
      </c>
      <c r="I15" s="171" t="s">
        <v>560</v>
      </c>
      <c r="J15" s="170" t="s">
        <v>39</v>
      </c>
      <c r="K15" s="171" t="s">
        <v>106</v>
      </c>
    </row>
    <row r="16" spans="1:11" s="38" customFormat="1" ht="28.5" customHeight="1">
      <c r="A16" s="154" t="s">
        <v>243</v>
      </c>
      <c r="B16" s="57" t="s">
        <v>561</v>
      </c>
      <c r="C16" s="155">
        <v>32649.98</v>
      </c>
      <c r="D16" s="155">
        <f t="shared" si="2"/>
        <v>32649.98</v>
      </c>
      <c r="E16" s="154" t="s">
        <v>100</v>
      </c>
      <c r="F16" s="156" t="s">
        <v>562</v>
      </c>
      <c r="G16" s="157" t="str">
        <f t="shared" si="3"/>
        <v>ร้านศรชัยการค้า 32,649.98 บาท</v>
      </c>
      <c r="H16" s="154" t="s">
        <v>105</v>
      </c>
      <c r="I16" s="57" t="s">
        <v>563</v>
      </c>
      <c r="J16" s="154" t="s">
        <v>238</v>
      </c>
      <c r="K16" s="57" t="s">
        <v>410</v>
      </c>
    </row>
    <row r="17" spans="1:11" ht="22.5" customHeight="1">
      <c r="A17" s="154" t="s">
        <v>246</v>
      </c>
      <c r="B17" s="138" t="s">
        <v>194</v>
      </c>
      <c r="C17" s="155">
        <v>6634</v>
      </c>
      <c r="D17" s="155">
        <f t="shared" si="2"/>
        <v>6634</v>
      </c>
      <c r="E17" s="154" t="s">
        <v>100</v>
      </c>
      <c r="F17" s="156" t="s">
        <v>564</v>
      </c>
      <c r="G17" s="161" t="str">
        <f t="shared" si="3"/>
        <v>ร้านศรชัยการค้า 6,634 บาท</v>
      </c>
      <c r="H17" s="154" t="s">
        <v>105</v>
      </c>
      <c r="I17" s="57" t="s">
        <v>565</v>
      </c>
      <c r="J17" s="154" t="s">
        <v>39</v>
      </c>
      <c r="K17" s="179" t="s">
        <v>169</v>
      </c>
    </row>
    <row r="18" spans="1:11" ht="22.5" customHeight="1">
      <c r="A18" s="154" t="s">
        <v>247</v>
      </c>
      <c r="B18" s="138" t="s">
        <v>566</v>
      </c>
      <c r="C18" s="155">
        <v>3150</v>
      </c>
      <c r="D18" s="155">
        <f t="shared" si="2"/>
        <v>3150</v>
      </c>
      <c r="E18" s="154" t="s">
        <v>100</v>
      </c>
      <c r="F18" s="156" t="s">
        <v>567</v>
      </c>
      <c r="G18" s="161" t="str">
        <f t="shared" si="3"/>
        <v>นายธรรมรัตน์  แก้วแหวน 3,150 บาท</v>
      </c>
      <c r="H18" s="154" t="s">
        <v>105</v>
      </c>
      <c r="I18" s="57" t="s">
        <v>571</v>
      </c>
      <c r="J18" s="154" t="s">
        <v>39</v>
      </c>
      <c r="K18" s="179" t="s">
        <v>118</v>
      </c>
    </row>
    <row r="19" spans="1:11" ht="22.5" customHeight="1">
      <c r="A19" s="154" t="s">
        <v>248</v>
      </c>
      <c r="B19" s="138" t="s">
        <v>568</v>
      </c>
      <c r="C19" s="155">
        <v>4994.76</v>
      </c>
      <c r="D19" s="155">
        <f t="shared" si="2"/>
        <v>4994.76</v>
      </c>
      <c r="E19" s="154" t="s">
        <v>100</v>
      </c>
      <c r="F19" s="156" t="s">
        <v>569</v>
      </c>
      <c r="G19" s="161" t="str">
        <f t="shared" si="3"/>
        <v>บริษัทเวชธัญญา 4,994.76 บาท</v>
      </c>
      <c r="H19" s="154" t="s">
        <v>105</v>
      </c>
      <c r="I19" s="57" t="s">
        <v>570</v>
      </c>
      <c r="J19" s="154" t="s">
        <v>238</v>
      </c>
      <c r="K19" s="179" t="s">
        <v>572</v>
      </c>
    </row>
    <row r="20" spans="1:11" ht="22.5" customHeight="1">
      <c r="A20" s="154" t="s">
        <v>249</v>
      </c>
      <c r="B20" s="138" t="s">
        <v>575</v>
      </c>
      <c r="C20" s="155">
        <v>4686.6</v>
      </c>
      <c r="D20" s="155">
        <f t="shared" si="2"/>
        <v>4686.6</v>
      </c>
      <c r="E20" s="154" t="s">
        <v>100</v>
      </c>
      <c r="F20" s="156" t="s">
        <v>574</v>
      </c>
      <c r="G20" s="161" t="str">
        <f t="shared" si="3"/>
        <v>ร้านศรชัยการค้า 4,686.60 บาท</v>
      </c>
      <c r="H20" s="154" t="s">
        <v>105</v>
      </c>
      <c r="I20" s="57" t="s">
        <v>573</v>
      </c>
      <c r="J20" s="154" t="s">
        <v>39</v>
      </c>
      <c r="K20" s="138" t="s">
        <v>102</v>
      </c>
    </row>
    <row r="21" spans="1:11" ht="22.5" customHeight="1">
      <c r="A21" s="154" t="s">
        <v>250</v>
      </c>
      <c r="B21" s="138" t="s">
        <v>568</v>
      </c>
      <c r="C21" s="155">
        <v>27145.9</v>
      </c>
      <c r="D21" s="155">
        <f t="shared" si="2"/>
        <v>27145.9</v>
      </c>
      <c r="E21" s="154" t="s">
        <v>100</v>
      </c>
      <c r="F21" s="156" t="s">
        <v>579</v>
      </c>
      <c r="G21" s="161" t="str">
        <f t="shared" si="3"/>
        <v>บจก.เวชธัญญา 27,145.90 บาท</v>
      </c>
      <c r="H21" s="154" t="s">
        <v>105</v>
      </c>
      <c r="I21" s="57" t="s">
        <v>580</v>
      </c>
      <c r="J21" s="154" t="s">
        <v>238</v>
      </c>
      <c r="K21" s="179" t="s">
        <v>124</v>
      </c>
    </row>
    <row r="22" spans="1:11" ht="22.5" customHeight="1">
      <c r="A22" s="154" t="s">
        <v>251</v>
      </c>
      <c r="B22" s="138" t="s">
        <v>576</v>
      </c>
      <c r="C22" s="155">
        <v>82571.9</v>
      </c>
      <c r="D22" s="155">
        <f aca="true" t="shared" si="4" ref="D22:D29">C22</f>
        <v>82571.9</v>
      </c>
      <c r="E22" s="154" t="s">
        <v>100</v>
      </c>
      <c r="F22" s="156" t="s">
        <v>577</v>
      </c>
      <c r="G22" s="161" t="str">
        <f aca="true" t="shared" si="5" ref="G22:G29">F22</f>
        <v>ร้านศรชัยการค้า 82,571.90 บาท</v>
      </c>
      <c r="H22" s="154" t="s">
        <v>105</v>
      </c>
      <c r="I22" s="57" t="s">
        <v>578</v>
      </c>
      <c r="J22" s="154" t="s">
        <v>238</v>
      </c>
      <c r="K22" s="179" t="s">
        <v>256</v>
      </c>
    </row>
    <row r="23" spans="1:11" ht="22.5" customHeight="1">
      <c r="A23" s="154" t="s">
        <v>244</v>
      </c>
      <c r="B23" s="138" t="s">
        <v>581</v>
      </c>
      <c r="C23" s="155">
        <v>41248.5</v>
      </c>
      <c r="D23" s="155">
        <f t="shared" si="4"/>
        <v>41248.5</v>
      </c>
      <c r="E23" s="154" t="s">
        <v>100</v>
      </c>
      <c r="F23" s="156" t="s">
        <v>582</v>
      </c>
      <c r="G23" s="161" t="str">
        <f t="shared" si="5"/>
        <v>ร้านศรชัยการค้า 41,248.50 บาท</v>
      </c>
      <c r="H23" s="154" t="s">
        <v>105</v>
      </c>
      <c r="I23" s="57" t="s">
        <v>583</v>
      </c>
      <c r="J23" s="154" t="s">
        <v>238</v>
      </c>
      <c r="K23" s="179" t="s">
        <v>266</v>
      </c>
    </row>
    <row r="24" spans="1:11" ht="22.5" customHeight="1">
      <c r="A24" s="154" t="s">
        <v>252</v>
      </c>
      <c r="B24" s="138" t="s">
        <v>581</v>
      </c>
      <c r="C24" s="155">
        <v>38068.46</v>
      </c>
      <c r="D24" s="155">
        <f t="shared" si="4"/>
        <v>38068.46</v>
      </c>
      <c r="E24" s="154" t="s">
        <v>100</v>
      </c>
      <c r="F24" s="156" t="s">
        <v>584</v>
      </c>
      <c r="G24" s="161" t="str">
        <f t="shared" si="5"/>
        <v>บจก.เวชธัญญา 38,068.46 บาท</v>
      </c>
      <c r="H24" s="154" t="s">
        <v>105</v>
      </c>
      <c r="I24" s="57" t="s">
        <v>585</v>
      </c>
      <c r="J24" s="154" t="s">
        <v>238</v>
      </c>
      <c r="K24" s="179" t="s">
        <v>586</v>
      </c>
    </row>
    <row r="25" spans="1:11" s="173" customFormat="1" ht="28.5" customHeight="1">
      <c r="A25" s="154" t="s">
        <v>253</v>
      </c>
      <c r="B25" s="171" t="s">
        <v>619</v>
      </c>
      <c r="C25" s="155">
        <v>92542.16</v>
      </c>
      <c r="D25" s="155">
        <f t="shared" si="4"/>
        <v>92542.16</v>
      </c>
      <c r="E25" s="170" t="s">
        <v>100</v>
      </c>
      <c r="F25" s="172" t="s">
        <v>593</v>
      </c>
      <c r="G25" s="171" t="str">
        <f t="shared" si="5"/>
        <v>ร้านศรชัย การค้า 92,542.16 บาท</v>
      </c>
      <c r="H25" s="170" t="s">
        <v>105</v>
      </c>
      <c r="I25" s="171" t="s">
        <v>588</v>
      </c>
      <c r="J25" s="154" t="s">
        <v>238</v>
      </c>
      <c r="K25" s="171" t="s">
        <v>118</v>
      </c>
    </row>
    <row r="26" spans="1:11" s="173" customFormat="1" ht="28.5" customHeight="1">
      <c r="A26" s="154" t="s">
        <v>254</v>
      </c>
      <c r="B26" s="171" t="s">
        <v>591</v>
      </c>
      <c r="C26" s="155">
        <v>4494</v>
      </c>
      <c r="D26" s="155">
        <f t="shared" si="4"/>
        <v>4494</v>
      </c>
      <c r="E26" s="170" t="s">
        <v>100</v>
      </c>
      <c r="F26" s="172" t="s">
        <v>594</v>
      </c>
      <c r="G26" s="171" t="str">
        <f t="shared" si="5"/>
        <v>ร้านศรชัย การค้า 4,494 บาท</v>
      </c>
      <c r="H26" s="170" t="s">
        <v>105</v>
      </c>
      <c r="I26" s="171" t="s">
        <v>595</v>
      </c>
      <c r="J26" s="154" t="s">
        <v>39</v>
      </c>
      <c r="K26" s="171" t="s">
        <v>169</v>
      </c>
    </row>
    <row r="27" spans="1:11" s="173" customFormat="1" ht="28.5" customHeight="1">
      <c r="A27" s="154" t="s">
        <v>399</v>
      </c>
      <c r="B27" s="171" t="s">
        <v>589</v>
      </c>
      <c r="C27" s="155">
        <v>310.3</v>
      </c>
      <c r="D27" s="155">
        <f t="shared" si="4"/>
        <v>310.3</v>
      </c>
      <c r="E27" s="170" t="s">
        <v>100</v>
      </c>
      <c r="F27" s="172" t="s">
        <v>592</v>
      </c>
      <c r="G27" s="171" t="str">
        <f t="shared" si="5"/>
        <v>ร้านศรชัย การค้า 310.30 บาท</v>
      </c>
      <c r="H27" s="170" t="s">
        <v>105</v>
      </c>
      <c r="I27" s="171" t="s">
        <v>590</v>
      </c>
      <c r="J27" s="154" t="s">
        <v>39</v>
      </c>
      <c r="K27" s="171" t="s">
        <v>106</v>
      </c>
    </row>
    <row r="28" spans="1:11" s="38" customFormat="1" ht="28.5" customHeight="1">
      <c r="A28" s="154" t="s">
        <v>400</v>
      </c>
      <c r="B28" s="57" t="s">
        <v>151</v>
      </c>
      <c r="C28" s="155">
        <v>20865</v>
      </c>
      <c r="D28" s="155">
        <f t="shared" si="4"/>
        <v>20865</v>
      </c>
      <c r="E28" s="154" t="s">
        <v>100</v>
      </c>
      <c r="F28" s="161" t="s">
        <v>596</v>
      </c>
      <c r="G28" s="157" t="str">
        <f t="shared" si="5"/>
        <v>บจก.พีเค จูเนียร์ อินเตอร์เนชั่นแนล 20,865 บาท</v>
      </c>
      <c r="H28" s="154" t="s">
        <v>105</v>
      </c>
      <c r="I28" s="57" t="s">
        <v>597</v>
      </c>
      <c r="J28" s="154" t="s">
        <v>238</v>
      </c>
      <c r="K28" s="57" t="s">
        <v>410</v>
      </c>
    </row>
    <row r="29" spans="1:11" s="38" customFormat="1" ht="28.5" customHeight="1">
      <c r="A29" s="154" t="s">
        <v>401</v>
      </c>
      <c r="B29" s="57" t="s">
        <v>598</v>
      </c>
      <c r="C29" s="155">
        <v>11711.15</v>
      </c>
      <c r="D29" s="155">
        <f t="shared" si="4"/>
        <v>11711.15</v>
      </c>
      <c r="E29" s="154" t="s">
        <v>100</v>
      </c>
      <c r="F29" s="156" t="s">
        <v>599</v>
      </c>
      <c r="G29" s="157" t="str">
        <f t="shared" si="5"/>
        <v>ร้านศรชัยการค้า 11,711.15 บาท</v>
      </c>
      <c r="H29" s="154" t="s">
        <v>105</v>
      </c>
      <c r="I29" s="57" t="s">
        <v>600</v>
      </c>
      <c r="J29" s="154" t="s">
        <v>238</v>
      </c>
      <c r="K29" s="57" t="s">
        <v>410</v>
      </c>
    </row>
    <row r="30" spans="1:11" ht="30.75" customHeight="1">
      <c r="A30" s="31"/>
      <c r="B30" s="40"/>
      <c r="C30" s="134">
        <f>SUM(C5:C29)</f>
        <v>502027.0200000001</v>
      </c>
      <c r="D30" s="134">
        <f>SUM(D5:D29)</f>
        <v>502027.0200000001</v>
      </c>
      <c r="E30" s="89"/>
      <c r="F30" s="91"/>
      <c r="G30" s="91"/>
      <c r="H30" s="89"/>
      <c r="I30" s="90"/>
      <c r="J30" s="89"/>
      <c r="K30" s="59"/>
    </row>
    <row r="31" spans="1:11" ht="12" customHeight="1">
      <c r="A31" s="118"/>
      <c r="B31" s="119"/>
      <c r="C31" s="131"/>
      <c r="D31" s="130"/>
      <c r="E31" s="120"/>
      <c r="F31" s="132"/>
      <c r="G31" s="132"/>
      <c r="H31" s="120"/>
      <c r="I31" s="133"/>
      <c r="J31" s="120"/>
      <c r="K31" s="78"/>
    </row>
    <row r="32" spans="3:9" ht="26.25">
      <c r="C32" s="212" t="s">
        <v>67</v>
      </c>
      <c r="D32" s="212"/>
      <c r="E32" s="212"/>
      <c r="F32" s="212"/>
      <c r="G32" s="212"/>
      <c r="H32" s="212"/>
      <c r="I32" s="212"/>
    </row>
    <row r="33" spans="3:9" ht="23.25">
      <c r="C33" s="42" t="s">
        <v>42</v>
      </c>
      <c r="D33" s="222" t="s">
        <v>43</v>
      </c>
      <c r="E33" s="223"/>
      <c r="F33" s="111" t="s">
        <v>46</v>
      </c>
      <c r="G33" s="111" t="s">
        <v>39</v>
      </c>
      <c r="H33" s="43" t="s">
        <v>44</v>
      </c>
      <c r="I33" s="111" t="s">
        <v>38</v>
      </c>
    </row>
    <row r="34" spans="3:9" ht="21">
      <c r="C34" s="45">
        <v>1</v>
      </c>
      <c r="D34" s="254" t="s">
        <v>534</v>
      </c>
      <c r="E34" s="255"/>
      <c r="F34" s="66"/>
      <c r="G34" s="66">
        <f>C5+C9</f>
        <v>15386.6</v>
      </c>
      <c r="H34" s="67">
        <f>F34+G34</f>
        <v>15386.6</v>
      </c>
      <c r="I34" s="66"/>
    </row>
    <row r="35" spans="3:9" ht="21">
      <c r="C35" s="45">
        <v>2</v>
      </c>
      <c r="D35" s="254" t="s">
        <v>106</v>
      </c>
      <c r="E35" s="255"/>
      <c r="F35" s="66"/>
      <c r="G35" s="66">
        <f>C6+C15+C27</f>
        <v>3767.4700000000003</v>
      </c>
      <c r="H35" s="67">
        <f aca="true" t="shared" si="6" ref="H35:H46">F35+G35</f>
        <v>3767.4700000000003</v>
      </c>
      <c r="I35" s="66"/>
    </row>
    <row r="36" spans="3:9" ht="21">
      <c r="C36" s="45">
        <v>3</v>
      </c>
      <c r="D36" s="254" t="s">
        <v>539</v>
      </c>
      <c r="E36" s="255"/>
      <c r="F36" s="66">
        <f>C21</f>
        <v>27145.9</v>
      </c>
      <c r="G36" s="66">
        <f>C7+C8</f>
        <v>35096</v>
      </c>
      <c r="H36" s="67">
        <f t="shared" si="6"/>
        <v>62241.9</v>
      </c>
      <c r="I36" s="66"/>
    </row>
    <row r="37" spans="3:9" ht="21">
      <c r="C37" s="45">
        <v>4</v>
      </c>
      <c r="D37" s="234" t="s">
        <v>120</v>
      </c>
      <c r="E37" s="234"/>
      <c r="F37" s="66"/>
      <c r="G37" s="66">
        <f>C10</f>
        <v>1498</v>
      </c>
      <c r="H37" s="67">
        <f t="shared" si="6"/>
        <v>1498</v>
      </c>
      <c r="I37" s="66"/>
    </row>
    <row r="38" spans="3:9" ht="21">
      <c r="C38" s="45">
        <v>5</v>
      </c>
      <c r="D38" s="246" t="s">
        <v>410</v>
      </c>
      <c r="E38" s="247"/>
      <c r="F38" s="66">
        <f>C11+C12+C16+C28+C29</f>
        <v>133943.67</v>
      </c>
      <c r="G38" s="66"/>
      <c r="H38" s="67">
        <f t="shared" si="6"/>
        <v>133943.67</v>
      </c>
      <c r="I38" s="66"/>
    </row>
    <row r="39" spans="3:9" ht="21">
      <c r="C39" s="45">
        <v>6</v>
      </c>
      <c r="D39" s="248" t="s">
        <v>102</v>
      </c>
      <c r="E39" s="249"/>
      <c r="F39" s="66"/>
      <c r="G39" s="66">
        <f>C13+C20</f>
        <v>5386.6</v>
      </c>
      <c r="H39" s="67">
        <f t="shared" si="6"/>
        <v>5386.6</v>
      </c>
      <c r="I39" s="66"/>
    </row>
    <row r="40" spans="3:9" ht="21">
      <c r="C40" s="45">
        <v>7</v>
      </c>
      <c r="D40" s="138" t="s">
        <v>557</v>
      </c>
      <c r="E40" s="178"/>
      <c r="F40" s="66"/>
      <c r="G40" s="66">
        <f>C14</f>
        <v>6099</v>
      </c>
      <c r="H40" s="67">
        <f t="shared" si="6"/>
        <v>6099</v>
      </c>
      <c r="I40" s="66"/>
    </row>
    <row r="41" spans="3:9" ht="21">
      <c r="C41" s="45">
        <v>8</v>
      </c>
      <c r="D41" s="246" t="s">
        <v>118</v>
      </c>
      <c r="E41" s="247"/>
      <c r="F41" s="66">
        <f>C25</f>
        <v>92542.16</v>
      </c>
      <c r="G41" s="66">
        <f>C18</f>
        <v>3150</v>
      </c>
      <c r="H41" s="67">
        <f t="shared" si="6"/>
        <v>95692.16</v>
      </c>
      <c r="I41" s="66"/>
    </row>
    <row r="42" spans="3:9" ht="21">
      <c r="C42" s="45">
        <v>9</v>
      </c>
      <c r="D42" s="179" t="s">
        <v>572</v>
      </c>
      <c r="E42" s="180"/>
      <c r="F42" s="66">
        <f>C19</f>
        <v>4994.76</v>
      </c>
      <c r="G42" s="66"/>
      <c r="H42" s="67">
        <f t="shared" si="6"/>
        <v>4994.76</v>
      </c>
      <c r="I42" s="66"/>
    </row>
    <row r="43" spans="3:9" ht="21">
      <c r="C43" s="45">
        <v>10</v>
      </c>
      <c r="D43" s="179" t="s">
        <v>256</v>
      </c>
      <c r="E43" s="180"/>
      <c r="F43" s="66">
        <f>C22</f>
        <v>82571.9</v>
      </c>
      <c r="G43" s="66"/>
      <c r="H43" s="67">
        <f t="shared" si="6"/>
        <v>82571.9</v>
      </c>
      <c r="I43" s="66"/>
    </row>
    <row r="44" spans="3:9" ht="21">
      <c r="C44" s="45">
        <v>11</v>
      </c>
      <c r="D44" s="179" t="s">
        <v>266</v>
      </c>
      <c r="E44" s="181"/>
      <c r="F44" s="66">
        <f>C23</f>
        <v>41248.5</v>
      </c>
      <c r="G44" s="66"/>
      <c r="H44" s="67">
        <f t="shared" si="6"/>
        <v>41248.5</v>
      </c>
      <c r="I44" s="66"/>
    </row>
    <row r="45" spans="3:9" ht="21">
      <c r="C45" s="45">
        <v>12</v>
      </c>
      <c r="D45" s="250" t="s">
        <v>169</v>
      </c>
      <c r="E45" s="251"/>
      <c r="F45" s="66"/>
      <c r="G45" s="66">
        <f>C17+C26</f>
        <v>11128</v>
      </c>
      <c r="H45" s="67">
        <f t="shared" si="6"/>
        <v>11128</v>
      </c>
      <c r="I45" s="66"/>
    </row>
    <row r="46" spans="3:9" ht="21">
      <c r="C46" s="45">
        <v>13</v>
      </c>
      <c r="D46" s="179" t="s">
        <v>586</v>
      </c>
      <c r="E46" s="181"/>
      <c r="F46" s="66">
        <f>C24</f>
        <v>38068.46</v>
      </c>
      <c r="G46" s="66"/>
      <c r="H46" s="67">
        <f t="shared" si="6"/>
        <v>38068.46</v>
      </c>
      <c r="I46" s="66"/>
    </row>
    <row r="47" spans="3:9" ht="21">
      <c r="C47" s="217" t="s">
        <v>45</v>
      </c>
      <c r="D47" s="218"/>
      <c r="E47" s="219"/>
      <c r="F47" s="73">
        <f>SUM(F34:F46)</f>
        <v>420515.35000000003</v>
      </c>
      <c r="G47" s="73">
        <f>SUM(G34:G46)</f>
        <v>81511.67</v>
      </c>
      <c r="H47" s="72">
        <f>SUM(H34:H46)</f>
        <v>502027.0200000001</v>
      </c>
      <c r="I47" s="73"/>
    </row>
    <row r="51" ht="19.5">
      <c r="I51" s="149"/>
    </row>
  </sheetData>
  <sheetProtection/>
  <mergeCells count="18">
    <mergeCell ref="C47:E47"/>
    <mergeCell ref="C32:I32"/>
    <mergeCell ref="D33:E33"/>
    <mergeCell ref="D34:E34"/>
    <mergeCell ref="D35:E35"/>
    <mergeCell ref="D45:E45"/>
    <mergeCell ref="D37:E37"/>
    <mergeCell ref="D38:E38"/>
    <mergeCell ref="D36:E36"/>
    <mergeCell ref="K3:K4"/>
    <mergeCell ref="D41:E41"/>
    <mergeCell ref="E3:E4"/>
    <mergeCell ref="D39:E39"/>
    <mergeCell ref="A1:I1"/>
    <mergeCell ref="A2:I2"/>
    <mergeCell ref="A3:A4"/>
    <mergeCell ref="B3:B4"/>
    <mergeCell ref="J3:J4"/>
  </mergeCells>
  <printOptions/>
  <pageMargins left="0.55" right="0.15748031496062992" top="0.27" bottom="0.17" header="0.19" footer="0.19"/>
  <pageSetup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28125" style="28" customWidth="1"/>
    <col min="2" max="2" width="36.57421875" style="26" customWidth="1"/>
    <col min="3" max="3" width="12.421875" style="26" customWidth="1"/>
    <col min="4" max="4" width="11.8515625" style="29" customWidth="1"/>
    <col min="5" max="5" width="21.140625" style="30" customWidth="1"/>
    <col min="6" max="6" width="39.28125" style="29" customWidth="1"/>
    <col min="7" max="7" width="37.28125" style="29" customWidth="1"/>
    <col min="8" max="8" width="16.28125" style="30" customWidth="1"/>
    <col min="9" max="9" width="24.28125" style="27" customWidth="1"/>
    <col min="10" max="10" width="12.421875" style="30" customWidth="1"/>
    <col min="11" max="11" width="30.2812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69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19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196"/>
    </row>
    <row r="6" spans="1:11" s="38" customFormat="1" ht="28.5" customHeight="1">
      <c r="A6" s="154"/>
      <c r="B6" s="57" t="s">
        <v>605</v>
      </c>
      <c r="C6" s="155">
        <v>374500</v>
      </c>
      <c r="D6" s="155">
        <f>C6</f>
        <v>374500</v>
      </c>
      <c r="E6" s="154" t="s">
        <v>100</v>
      </c>
      <c r="F6" s="156" t="s">
        <v>604</v>
      </c>
      <c r="G6" s="157" t="str">
        <f>F6</f>
        <v>บจก.ซิกส์สมายล์ โซลูชั่น 374,500 บาท</v>
      </c>
      <c r="H6" s="154" t="s">
        <v>105</v>
      </c>
      <c r="I6" s="57" t="s">
        <v>602</v>
      </c>
      <c r="J6" s="154" t="s">
        <v>39</v>
      </c>
      <c r="K6" s="58" t="s">
        <v>120</v>
      </c>
    </row>
    <row r="7" spans="1:11" s="38" customFormat="1" ht="28.5" customHeight="1">
      <c r="A7" s="154"/>
      <c r="B7" s="57" t="s">
        <v>606</v>
      </c>
      <c r="C7" s="155">
        <v>46000</v>
      </c>
      <c r="D7" s="155">
        <f>C7</f>
        <v>46000</v>
      </c>
      <c r="E7" s="154" t="s">
        <v>100</v>
      </c>
      <c r="F7" s="156" t="s">
        <v>607</v>
      </c>
      <c r="G7" s="157" t="str">
        <f>F7</f>
        <v>บจก.ยูนิเพสท์ 46,000 บาท</v>
      </c>
      <c r="H7" s="154" t="s">
        <v>105</v>
      </c>
      <c r="I7" s="57" t="s">
        <v>608</v>
      </c>
      <c r="J7" s="154" t="s">
        <v>39</v>
      </c>
      <c r="K7" s="58" t="s">
        <v>169</v>
      </c>
    </row>
    <row r="8" spans="1:11" s="38" customFormat="1" ht="28.5" customHeight="1">
      <c r="A8" s="154"/>
      <c r="B8" s="57" t="s">
        <v>610</v>
      </c>
      <c r="C8" s="155">
        <v>33384</v>
      </c>
      <c r="D8" s="155">
        <f>C8</f>
        <v>33384</v>
      </c>
      <c r="E8" s="154" t="s">
        <v>100</v>
      </c>
      <c r="F8" s="156" t="s">
        <v>611</v>
      </c>
      <c r="G8" s="157" t="str">
        <f>F8</f>
        <v>บจก.เกียรติชาติลิฟท์ 33,384 บาท</v>
      </c>
      <c r="H8" s="154" t="s">
        <v>105</v>
      </c>
      <c r="I8" s="57" t="s">
        <v>609</v>
      </c>
      <c r="J8" s="154" t="s">
        <v>39</v>
      </c>
      <c r="K8" s="58" t="s">
        <v>169</v>
      </c>
    </row>
    <row r="9" spans="1:11" s="38" customFormat="1" ht="28.5" customHeight="1">
      <c r="A9" s="154"/>
      <c r="B9" s="57" t="s">
        <v>612</v>
      </c>
      <c r="C9" s="155">
        <v>28890</v>
      </c>
      <c r="D9" s="155">
        <f>C9</f>
        <v>28890</v>
      </c>
      <c r="E9" s="154" t="s">
        <v>100</v>
      </c>
      <c r="F9" s="156" t="s">
        <v>613</v>
      </c>
      <c r="G9" s="157" t="str">
        <f>F9</f>
        <v>บจก.วินโดม อิเลคทรอนิคส์ อินดัสตรี 28,890 บาท</v>
      </c>
      <c r="H9" s="154" t="s">
        <v>105</v>
      </c>
      <c r="I9" s="57" t="s">
        <v>614</v>
      </c>
      <c r="J9" s="154" t="s">
        <v>39</v>
      </c>
      <c r="K9" s="58" t="s">
        <v>120</v>
      </c>
    </row>
    <row r="10" spans="1:11" ht="26.25" customHeight="1">
      <c r="A10" s="31"/>
      <c r="B10" s="39"/>
      <c r="C10" s="34">
        <f>SUM(C6:C9)</f>
        <v>482774</v>
      </c>
      <c r="D10" s="34">
        <f>SUM(D6:D9)</f>
        <v>482774</v>
      </c>
      <c r="E10" s="31"/>
      <c r="F10" s="36"/>
      <c r="G10" s="36"/>
      <c r="H10" s="31"/>
      <c r="I10" s="35"/>
      <c r="J10" s="31"/>
      <c r="K10" s="41"/>
    </row>
    <row r="12" spans="3:9" ht="26.25">
      <c r="C12" s="212" t="s">
        <v>603</v>
      </c>
      <c r="D12" s="212"/>
      <c r="E12" s="212"/>
      <c r="F12" s="212"/>
      <c r="G12" s="212"/>
      <c r="H12" s="212"/>
      <c r="I12" s="212"/>
    </row>
    <row r="13" spans="3:9" ht="23.25">
      <c r="C13" s="42" t="s">
        <v>42</v>
      </c>
      <c r="D13" s="222" t="s">
        <v>43</v>
      </c>
      <c r="E13" s="223"/>
      <c r="F13" s="182" t="s">
        <v>46</v>
      </c>
      <c r="G13" s="182" t="s">
        <v>39</v>
      </c>
      <c r="H13" s="43" t="s">
        <v>44</v>
      </c>
      <c r="I13" s="182" t="s">
        <v>38</v>
      </c>
    </row>
    <row r="14" spans="3:9" ht="21">
      <c r="C14" s="45">
        <v>1</v>
      </c>
      <c r="D14" s="58" t="s">
        <v>120</v>
      </c>
      <c r="E14" s="58"/>
      <c r="F14" s="66"/>
      <c r="G14" s="66">
        <f>C6+C9</f>
        <v>403390</v>
      </c>
      <c r="H14" s="67">
        <f>F14+G14</f>
        <v>403390</v>
      </c>
      <c r="I14" s="66"/>
    </row>
    <row r="15" spans="3:9" ht="21">
      <c r="C15" s="45">
        <v>2</v>
      </c>
      <c r="D15" s="58" t="s">
        <v>169</v>
      </c>
      <c r="E15" s="58"/>
      <c r="F15" s="66"/>
      <c r="G15" s="66">
        <f>C7+C8</f>
        <v>79384</v>
      </c>
      <c r="H15" s="67">
        <f>F15+G15</f>
        <v>79384</v>
      </c>
      <c r="I15" s="66"/>
    </row>
    <row r="16" spans="3:9" ht="21">
      <c r="C16" s="45"/>
      <c r="D16" s="256"/>
      <c r="E16" s="257"/>
      <c r="F16" s="66"/>
      <c r="G16" s="66"/>
      <c r="H16" s="67"/>
      <c r="I16" s="66"/>
    </row>
    <row r="17" spans="3:9" ht="21">
      <c r="C17" s="217" t="s">
        <v>45</v>
      </c>
      <c r="D17" s="218"/>
      <c r="E17" s="219"/>
      <c r="F17" s="73">
        <f>SUM(F14:F16)</f>
        <v>0</v>
      </c>
      <c r="G17" s="73">
        <f>SUM(G14:G16)</f>
        <v>482774</v>
      </c>
      <c r="H17" s="72">
        <f>SUM(H14:H15)</f>
        <v>482774</v>
      </c>
      <c r="I17" s="73"/>
    </row>
  </sheetData>
  <sheetProtection/>
  <mergeCells count="12">
    <mergeCell ref="C17:E17"/>
    <mergeCell ref="D16:E16"/>
    <mergeCell ref="C12:I12"/>
    <mergeCell ref="D13:E13"/>
    <mergeCell ref="K4:K5"/>
    <mergeCell ref="I1:K1"/>
    <mergeCell ref="A2:I2"/>
    <mergeCell ref="A3:I3"/>
    <mergeCell ref="A4:A5"/>
    <mergeCell ref="B4:B5"/>
    <mergeCell ref="E4:E5"/>
    <mergeCell ref="J4:J5"/>
  </mergeCells>
  <printOptions/>
  <pageMargins left="0.25" right="0.19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tabSelected="1" zoomScalePageLayoutView="0" workbookViewId="0" topLeftCell="A24">
      <selection activeCell="I43" sqref="I43"/>
    </sheetView>
  </sheetViews>
  <sheetFormatPr defaultColWidth="9.140625" defaultRowHeight="12.75"/>
  <cols>
    <col min="6" max="6" width="38.140625" style="0" customWidth="1"/>
    <col min="7" max="7" width="24.57421875" style="0" customWidth="1"/>
    <col min="8" max="8" width="27.140625" style="0" customWidth="1"/>
    <col min="9" max="9" width="30.00390625" style="0" customWidth="1"/>
    <col min="10" max="10" width="18.421875" style="0" customWidth="1"/>
  </cols>
  <sheetData>
    <row r="1" spans="1:10" ht="56.25" customHeight="1">
      <c r="A1" s="212" t="s">
        <v>71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3.25">
      <c r="A2" s="42" t="s">
        <v>42</v>
      </c>
      <c r="B2" s="259" t="s">
        <v>43</v>
      </c>
      <c r="C2" s="259"/>
      <c r="D2" s="259"/>
      <c r="E2" s="259"/>
      <c r="F2" s="259"/>
      <c r="G2" s="124" t="s">
        <v>46</v>
      </c>
      <c r="H2" s="124" t="s">
        <v>39</v>
      </c>
      <c r="I2" s="43" t="s">
        <v>44</v>
      </c>
      <c r="J2" s="44" t="s">
        <v>38</v>
      </c>
    </row>
    <row r="3" spans="1:10" ht="21">
      <c r="A3" s="45">
        <v>1</v>
      </c>
      <c r="B3" s="258" t="s">
        <v>73</v>
      </c>
      <c r="C3" s="258"/>
      <c r="D3" s="258"/>
      <c r="E3" s="258"/>
      <c r="F3" s="258"/>
      <c r="G3" s="121"/>
      <c r="H3" s="184">
        <f>'ก.พ. 64'!G22+'ส.ค 64'!G40</f>
        <v>14766</v>
      </c>
      <c r="I3" s="46">
        <f>G3+H3</f>
        <v>14766</v>
      </c>
      <c r="J3" s="47"/>
    </row>
    <row r="4" spans="1:10" ht="21">
      <c r="A4" s="45">
        <v>2</v>
      </c>
      <c r="B4" s="258" t="s">
        <v>72</v>
      </c>
      <c r="C4" s="258"/>
      <c r="D4" s="258"/>
      <c r="E4" s="258"/>
      <c r="F4" s="258"/>
      <c r="G4" s="121"/>
      <c r="H4" s="121"/>
      <c r="I4" s="46">
        <f aca="true" t="shared" si="0" ref="I4:I20">G4+H4</f>
        <v>0</v>
      </c>
      <c r="J4" s="47"/>
    </row>
    <row r="5" spans="1:10" ht="21">
      <c r="A5" s="45">
        <v>3</v>
      </c>
      <c r="B5" s="258" t="s">
        <v>74</v>
      </c>
      <c r="C5" s="258"/>
      <c r="D5" s="258"/>
      <c r="E5" s="258"/>
      <c r="F5" s="258"/>
      <c r="G5" s="121"/>
      <c r="H5" s="184">
        <f>'พ.ย 63'!G33+'เม.ย 64'!G33+'ก.ค 64'!G25</f>
        <v>11010.3</v>
      </c>
      <c r="I5" s="46">
        <f t="shared" si="0"/>
        <v>11010.3</v>
      </c>
      <c r="J5" s="47"/>
    </row>
    <row r="6" spans="1:10" ht="21">
      <c r="A6" s="45">
        <v>4</v>
      </c>
      <c r="B6" s="258" t="s">
        <v>615</v>
      </c>
      <c r="C6" s="258"/>
      <c r="D6" s="258"/>
      <c r="E6" s="258"/>
      <c r="F6" s="258"/>
      <c r="G6" s="121"/>
      <c r="H6" s="121"/>
      <c r="I6" s="46">
        <f t="shared" si="0"/>
        <v>0</v>
      </c>
      <c r="J6" s="47"/>
    </row>
    <row r="7" spans="1:10" ht="21">
      <c r="A7" s="45">
        <v>5</v>
      </c>
      <c r="B7" s="258" t="s">
        <v>616</v>
      </c>
      <c r="C7" s="258"/>
      <c r="D7" s="258"/>
      <c r="E7" s="258"/>
      <c r="F7" s="258"/>
      <c r="G7" s="121"/>
      <c r="H7" s="184">
        <f>'พ.ย 63'!G36+'ก.พ. 64'!G23+'เม.ย 64'!G37</f>
        <v>10711.5</v>
      </c>
      <c r="I7" s="46">
        <f t="shared" si="0"/>
        <v>10711.5</v>
      </c>
      <c r="J7" s="47"/>
    </row>
    <row r="8" spans="1:10" ht="21">
      <c r="A8" s="45">
        <v>6</v>
      </c>
      <c r="B8" s="258" t="s">
        <v>75</v>
      </c>
      <c r="C8" s="258"/>
      <c r="D8" s="258"/>
      <c r="E8" s="258"/>
      <c r="F8" s="258"/>
      <c r="G8" s="121"/>
      <c r="H8" s="184">
        <f>'พ.ย 63'!G38+'เม.ย 64'!G35+'ก.ค 64'!G24</f>
        <v>11307.76</v>
      </c>
      <c r="I8" s="46">
        <f t="shared" si="0"/>
        <v>11307.76</v>
      </c>
      <c r="J8" s="47"/>
    </row>
    <row r="9" spans="1:10" ht="21">
      <c r="A9" s="45">
        <v>7</v>
      </c>
      <c r="B9" s="258" t="s">
        <v>76</v>
      </c>
      <c r="C9" s="258"/>
      <c r="D9" s="258"/>
      <c r="E9" s="258"/>
      <c r="F9" s="258"/>
      <c r="G9" s="121"/>
      <c r="H9" s="184">
        <f>'ต.ค 63'!G24+'พ.ย 63'!G34+' ม.ค 64'!G32+'เม.ย 64'!G26+'มิ.ย 64'!G26</f>
        <v>18527.08</v>
      </c>
      <c r="I9" s="46">
        <f t="shared" si="0"/>
        <v>18527.08</v>
      </c>
      <c r="J9" s="47"/>
    </row>
    <row r="10" spans="1:10" ht="21">
      <c r="A10" s="45">
        <v>8</v>
      </c>
      <c r="B10" s="258" t="s">
        <v>617</v>
      </c>
      <c r="C10" s="258"/>
      <c r="D10" s="258"/>
      <c r="E10" s="258"/>
      <c r="F10" s="258"/>
      <c r="G10" s="121"/>
      <c r="H10" s="184">
        <f>'ต.ค 63'!G22+'พ.ย 63'!G42+' ธ.ค 63'!G22+' ม.ค 64'!G35+'มี.ค 64'!G41+'เม.ย 64'!G32+'มิ.ย 64'!G24+'ก.ค 64'!G22</f>
        <v>98271.31999999999</v>
      </c>
      <c r="I10" s="46">
        <f t="shared" si="0"/>
        <v>98271.31999999999</v>
      </c>
      <c r="J10" s="47"/>
    </row>
    <row r="11" spans="1:10" ht="21">
      <c r="A11" s="45">
        <v>9</v>
      </c>
      <c r="B11" s="258" t="s">
        <v>77</v>
      </c>
      <c r="C11" s="258"/>
      <c r="D11" s="258"/>
      <c r="E11" s="258"/>
      <c r="F11" s="258"/>
      <c r="G11" s="121"/>
      <c r="H11" s="184">
        <f>'ต.ค 63'!G26+'พ.ย 63'!G40+' ธ.ค 63'!G23+' ม.ค 64'!G36+'ก.พ. 64'!G27+'มี.ค 64'!G39+'พ.ค 64'!G27+'มิ.ย 64'!G23+'ส.ค 64'!G37+'ก.ย 64'!G14</f>
        <v>483381.06</v>
      </c>
      <c r="I11" s="46">
        <f t="shared" si="0"/>
        <v>483381.06</v>
      </c>
      <c r="J11" s="47"/>
    </row>
    <row r="12" spans="1:10" ht="21">
      <c r="A12" s="45">
        <v>10</v>
      </c>
      <c r="B12" s="258" t="s">
        <v>78</v>
      </c>
      <c r="C12" s="258"/>
      <c r="D12" s="258"/>
      <c r="E12" s="258"/>
      <c r="F12" s="258"/>
      <c r="G12" s="121"/>
      <c r="H12" s="121"/>
      <c r="I12" s="46">
        <f t="shared" si="0"/>
        <v>0</v>
      </c>
      <c r="J12" s="47"/>
    </row>
    <row r="13" spans="1:10" ht="21">
      <c r="A13" s="45">
        <v>11</v>
      </c>
      <c r="B13" s="258" t="s">
        <v>79</v>
      </c>
      <c r="C13" s="258"/>
      <c r="D13" s="258"/>
      <c r="E13" s="258"/>
      <c r="F13" s="258"/>
      <c r="G13" s="121"/>
      <c r="H13" s="184">
        <f>'ต.ค 63'!G28+'พ.ย 63'!G35</f>
        <v>6407.2</v>
      </c>
      <c r="I13" s="46">
        <f t="shared" si="0"/>
        <v>6407.2</v>
      </c>
      <c r="J13" s="47"/>
    </row>
    <row r="14" spans="1:10" ht="21">
      <c r="A14" s="45">
        <v>12</v>
      </c>
      <c r="B14" s="258" t="s">
        <v>80</v>
      </c>
      <c r="C14" s="258"/>
      <c r="D14" s="258"/>
      <c r="E14" s="258"/>
      <c r="F14" s="258"/>
      <c r="G14" s="121"/>
      <c r="H14" s="184">
        <f>' ม.ค 64'!G27</f>
        <v>3081.6</v>
      </c>
      <c r="I14" s="46">
        <f t="shared" si="0"/>
        <v>3081.6</v>
      </c>
      <c r="J14" s="47"/>
    </row>
    <row r="15" spans="1:10" ht="21">
      <c r="A15" s="45">
        <v>13</v>
      </c>
      <c r="B15" s="260" t="s">
        <v>81</v>
      </c>
      <c r="C15" s="260"/>
      <c r="D15" s="260"/>
      <c r="E15" s="260"/>
      <c r="F15" s="260"/>
      <c r="G15" s="123"/>
      <c r="H15" s="185">
        <f>'ต.ค 63'!G23+'ส.ค 64'!G34</f>
        <v>17312.6</v>
      </c>
      <c r="I15" s="46">
        <f t="shared" si="0"/>
        <v>17312.6</v>
      </c>
      <c r="J15" s="47"/>
    </row>
    <row r="16" spans="1:10" ht="21">
      <c r="A16" s="45">
        <v>14</v>
      </c>
      <c r="B16" s="260" t="s">
        <v>82</v>
      </c>
      <c r="C16" s="260"/>
      <c r="D16" s="260"/>
      <c r="E16" s="260"/>
      <c r="F16" s="260"/>
      <c r="G16" s="123"/>
      <c r="H16" s="185">
        <f>'พ.ย 63'!G41+' ธ.ค 63'!G24+' ม.ค 64'!G30+'ก.พ. 64'!G26+'มี.ค 64'!G37+'เม.ย 64'!G28+'พ.ค 64'!G21+'มิ.ย 64'!G22+'ก.ค 64'!G29+'ส.ค 64'!G45+'ก.ย 64'!G15</f>
        <v>330051.47</v>
      </c>
      <c r="I16" s="46">
        <f t="shared" si="0"/>
        <v>330051.47</v>
      </c>
      <c r="J16" s="47"/>
    </row>
    <row r="17" spans="1:10" ht="21">
      <c r="A17" s="45">
        <v>15</v>
      </c>
      <c r="B17" s="260" t="s">
        <v>83</v>
      </c>
      <c r="C17" s="260"/>
      <c r="D17" s="260"/>
      <c r="E17" s="260"/>
      <c r="F17" s="260"/>
      <c r="G17" s="123"/>
      <c r="H17" s="185">
        <f>'ต.ค 63'!G20+'พ.ย 63'!G37+' ธ.ค 63'!G25+' ม.ค 64'!G33+'มี.ค 64'!G40+'เม.ย 64'!G31+'พ.ค 64'!G25+'มิ.ย 64'!G25+'ก.ค 64'!G28+'ส.ค 64'!G39</f>
        <v>64746.6</v>
      </c>
      <c r="I17" s="46">
        <f t="shared" si="0"/>
        <v>64746.6</v>
      </c>
      <c r="J17" s="47"/>
    </row>
    <row r="18" spans="1:10" ht="21">
      <c r="A18" s="45">
        <v>16</v>
      </c>
      <c r="B18" s="260" t="s">
        <v>84</v>
      </c>
      <c r="C18" s="260"/>
      <c r="D18" s="260"/>
      <c r="E18" s="260"/>
      <c r="F18" s="260"/>
      <c r="G18" s="123"/>
      <c r="H18" s="123"/>
      <c r="I18" s="46">
        <f t="shared" si="0"/>
        <v>0</v>
      </c>
      <c r="J18" s="47"/>
    </row>
    <row r="19" spans="1:10" ht="21">
      <c r="A19" s="45">
        <v>17</v>
      </c>
      <c r="B19" s="258" t="s">
        <v>86</v>
      </c>
      <c r="C19" s="258"/>
      <c r="D19" s="258"/>
      <c r="E19" s="258"/>
      <c r="F19" s="258"/>
      <c r="G19" s="174"/>
      <c r="H19" s="184">
        <f>' ธ.ค 63'!G21+'มี.ค 64'!G46+'พ.ค 64'!G26</f>
        <v>15076.3</v>
      </c>
      <c r="I19" s="46">
        <f t="shared" si="0"/>
        <v>15076.3</v>
      </c>
      <c r="J19" s="47"/>
    </row>
    <row r="20" spans="1:10" ht="21">
      <c r="A20" s="45">
        <v>18</v>
      </c>
      <c r="B20" s="258" t="s">
        <v>94</v>
      </c>
      <c r="C20" s="258"/>
      <c r="D20" s="258"/>
      <c r="E20" s="258"/>
      <c r="F20" s="258"/>
      <c r="G20" s="174"/>
      <c r="H20" s="184">
        <f>'มิ.ย 64'!G27</f>
        <v>5029</v>
      </c>
      <c r="I20" s="46">
        <f t="shared" si="0"/>
        <v>5029</v>
      </c>
      <c r="J20" s="47"/>
    </row>
    <row r="21" spans="1:10" ht="21">
      <c r="A21" s="45"/>
      <c r="B21" s="261" t="s">
        <v>45</v>
      </c>
      <c r="C21" s="261"/>
      <c r="D21" s="261"/>
      <c r="E21" s="261"/>
      <c r="F21" s="261"/>
      <c r="G21" s="122">
        <f>SUM(G3:G20)</f>
        <v>0</v>
      </c>
      <c r="H21" s="187">
        <f>SUM(H3:H20)</f>
        <v>1089679.79</v>
      </c>
      <c r="I21" s="46">
        <f>SUM(I3:I20)</f>
        <v>1089679.79</v>
      </c>
      <c r="J21" s="47"/>
    </row>
    <row r="22" spans="1:10" ht="21">
      <c r="A22" s="48"/>
      <c r="B22" s="49"/>
      <c r="C22" s="49"/>
      <c r="D22" s="49"/>
      <c r="E22" s="49"/>
      <c r="F22" s="49"/>
      <c r="G22" s="49"/>
      <c r="H22" s="49"/>
      <c r="I22" s="50"/>
      <c r="J22" s="51"/>
    </row>
    <row r="24" spans="1:10" ht="46.5" customHeight="1">
      <c r="A24" s="212" t="s">
        <v>70</v>
      </c>
      <c r="B24" s="212"/>
      <c r="C24" s="212"/>
      <c r="D24" s="212"/>
      <c r="E24" s="212"/>
      <c r="F24" s="212"/>
      <c r="G24" s="212"/>
      <c r="H24" s="212"/>
      <c r="I24" s="212"/>
      <c r="J24" s="212"/>
    </row>
    <row r="25" spans="1:10" ht="23.25">
      <c r="A25" s="42" t="s">
        <v>42</v>
      </c>
      <c r="B25" s="259" t="s">
        <v>43</v>
      </c>
      <c r="C25" s="259"/>
      <c r="D25" s="259"/>
      <c r="E25" s="259"/>
      <c r="F25" s="259"/>
      <c r="G25" s="124" t="s">
        <v>46</v>
      </c>
      <c r="H25" s="124" t="s">
        <v>39</v>
      </c>
      <c r="I25" s="43" t="s">
        <v>44</v>
      </c>
      <c r="J25" s="44" t="s">
        <v>38</v>
      </c>
    </row>
    <row r="26" spans="1:10" ht="23.25">
      <c r="A26" s="186">
        <v>1</v>
      </c>
      <c r="B26" s="262" t="s">
        <v>618</v>
      </c>
      <c r="C26" s="263"/>
      <c r="D26" s="263"/>
      <c r="E26" s="263"/>
      <c r="F26" s="264"/>
      <c r="G26" s="190">
        <f>'เม.ย 64'!F29+'พ.ค 64'!F20+'ส.ค 64'!F38</f>
        <v>177499.15000000002</v>
      </c>
      <c r="H26" s="183"/>
      <c r="I26" s="43"/>
      <c r="J26" s="183"/>
    </row>
    <row r="27" spans="1:10" ht="21">
      <c r="A27" s="186">
        <v>2</v>
      </c>
      <c r="B27" s="221" t="s">
        <v>97</v>
      </c>
      <c r="C27" s="258"/>
      <c r="D27" s="258"/>
      <c r="E27" s="258"/>
      <c r="F27" s="258"/>
      <c r="G27" s="121"/>
      <c r="H27" s="184">
        <f>'ต.ค 63'!G21+' ม.ค 64'!G34+'เม.ย 64'!G36+'พ.ค 64'!G22+'ก.ค 64'!G27+'ส.ค 64'!G35</f>
        <v>23770.05</v>
      </c>
      <c r="I27" s="46">
        <f>G27+H27</f>
        <v>23770.05</v>
      </c>
      <c r="J27" s="47"/>
    </row>
    <row r="28" spans="1:10" ht="21">
      <c r="A28" s="186">
        <v>3</v>
      </c>
      <c r="B28" s="221" t="s">
        <v>98</v>
      </c>
      <c r="C28" s="258"/>
      <c r="D28" s="258"/>
      <c r="E28" s="258"/>
      <c r="F28" s="258"/>
      <c r="G28" s="121"/>
      <c r="H28" s="184">
        <f>'มิ.ย 64'!G21</f>
        <v>1177</v>
      </c>
      <c r="I28" s="46">
        <f aca="true" t="shared" si="1" ref="I28:I40">G28+H28</f>
        <v>1177</v>
      </c>
      <c r="J28" s="47"/>
    </row>
    <row r="29" spans="1:10" ht="21">
      <c r="A29" s="186">
        <v>4</v>
      </c>
      <c r="B29" s="258" t="s">
        <v>96</v>
      </c>
      <c r="C29" s="258"/>
      <c r="D29" s="258"/>
      <c r="E29" s="258"/>
      <c r="F29" s="258"/>
      <c r="G29" s="184">
        <f>'ส.ค 64'!F41</f>
        <v>92542.16</v>
      </c>
      <c r="H29" s="184">
        <f>'ต.ค 63'!G25+'เม.ย 64'!G34+'พ.ค 64'!G24+'ส.ค 64'!G41</f>
        <v>28380.6</v>
      </c>
      <c r="I29" s="46">
        <f t="shared" si="1"/>
        <v>120922.76000000001</v>
      </c>
      <c r="J29" s="47"/>
    </row>
    <row r="30" spans="1:10" ht="21">
      <c r="A30" s="186">
        <v>5</v>
      </c>
      <c r="B30" s="258" t="s">
        <v>95</v>
      </c>
      <c r="C30" s="258"/>
      <c r="D30" s="258"/>
      <c r="E30" s="258"/>
      <c r="F30" s="258"/>
      <c r="G30" s="121"/>
      <c r="H30" s="184">
        <f>'มี.ค 64'!G45+'เม.ย 64'!G30+'ก.ค 64'!G31</f>
        <v>23886.35</v>
      </c>
      <c r="I30" s="46">
        <f t="shared" si="1"/>
        <v>23886.35</v>
      </c>
      <c r="J30" s="47"/>
    </row>
    <row r="31" spans="1:10" ht="21">
      <c r="A31" s="186">
        <v>6</v>
      </c>
      <c r="B31" s="258" t="s">
        <v>93</v>
      </c>
      <c r="C31" s="258"/>
      <c r="D31" s="258"/>
      <c r="E31" s="258"/>
      <c r="F31" s="258"/>
      <c r="G31" s="121"/>
      <c r="H31" s="184">
        <f>'พ.ย 63'!G39+' ม.ค 64'!G31+'ก.พ. 64'!G24+'มี.ค 64'!G38+'ก.ค 64'!G26</f>
        <v>155777.41</v>
      </c>
      <c r="I31" s="46">
        <f t="shared" si="1"/>
        <v>155777.41</v>
      </c>
      <c r="J31" s="47"/>
    </row>
    <row r="32" spans="1:18" ht="21">
      <c r="A32" s="186">
        <v>7</v>
      </c>
      <c r="B32" s="258" t="s">
        <v>92</v>
      </c>
      <c r="C32" s="258"/>
      <c r="D32" s="258"/>
      <c r="E32" s="258"/>
      <c r="F32" s="258"/>
      <c r="G32" s="184">
        <f>' ธ.ค 63'!F20+' ม.ค 64'!F29+'ส.ค 64'!F36</f>
        <v>71926.47</v>
      </c>
      <c r="H32" s="184">
        <f>'ต.ค 63'!G27+'พ.ย 63'!G32+' ธ.ค 63'!G20+' ม.ค 64'!G29+'ส.ค 64'!G36</f>
        <v>81882.23999999999</v>
      </c>
      <c r="I32" s="46">
        <f t="shared" si="1"/>
        <v>153808.71</v>
      </c>
      <c r="J32" s="47"/>
      <c r="R32" t="s">
        <v>41</v>
      </c>
    </row>
    <row r="33" spans="1:10" ht="21">
      <c r="A33" s="186">
        <v>8</v>
      </c>
      <c r="B33" s="258" t="s">
        <v>91</v>
      </c>
      <c r="C33" s="258"/>
      <c r="D33" s="258"/>
      <c r="E33" s="258"/>
      <c r="F33" s="258"/>
      <c r="G33" s="184">
        <f>' ธ.ค 63'!F26</f>
        <v>5489.1</v>
      </c>
      <c r="H33" s="121"/>
      <c r="I33" s="46">
        <f t="shared" si="1"/>
        <v>5489.1</v>
      </c>
      <c r="J33" s="47"/>
    </row>
    <row r="34" spans="1:10" ht="21">
      <c r="A34" s="186">
        <v>9</v>
      </c>
      <c r="B34" s="258" t="s">
        <v>90</v>
      </c>
      <c r="C34" s="258"/>
      <c r="D34" s="258"/>
      <c r="E34" s="258"/>
      <c r="F34" s="258"/>
      <c r="G34" s="184">
        <f>' ม.ค 64'!F28+'ก.พ. 64'!F25+'ส.ค 64'!F44</f>
        <v>66002.95</v>
      </c>
      <c r="H34" s="184">
        <f>'มี.ค 64'!G44+'เม.ย 64'!G27+'ก.ค 64'!G30</f>
        <v>51574</v>
      </c>
      <c r="I34" s="46">
        <f t="shared" si="1"/>
        <v>117576.95</v>
      </c>
      <c r="J34" s="47"/>
    </row>
    <row r="35" spans="1:10" ht="21">
      <c r="A35" s="186">
        <v>10</v>
      </c>
      <c r="B35" s="258" t="s">
        <v>89</v>
      </c>
      <c r="C35" s="258"/>
      <c r="D35" s="258"/>
      <c r="E35" s="258"/>
      <c r="F35" s="258"/>
      <c r="G35" s="184">
        <f>' ม.ค 64'!F26+'ส.ค 64'!F43</f>
        <v>209511.34999999998</v>
      </c>
      <c r="H35" s="184">
        <f>'มี.ค 64'!G42+'ก.ค 64'!G23</f>
        <v>42318.5</v>
      </c>
      <c r="I35" s="46">
        <f t="shared" si="1"/>
        <v>251829.84999999998</v>
      </c>
      <c r="J35" s="47"/>
    </row>
    <row r="36" spans="1:10" ht="21">
      <c r="A36" s="186">
        <v>11</v>
      </c>
      <c r="B36" s="258" t="s">
        <v>601</v>
      </c>
      <c r="C36" s="258"/>
      <c r="D36" s="258"/>
      <c r="E36" s="258"/>
      <c r="F36" s="258"/>
      <c r="G36" s="184">
        <f>'มี.ค 64'!F48+'ส.ค 64'!F46</f>
        <v>96271.11</v>
      </c>
      <c r="H36" s="184">
        <f>'ก.พ. 64'!G21</f>
        <v>29960</v>
      </c>
      <c r="I36" s="46">
        <f t="shared" si="1"/>
        <v>126231.11</v>
      </c>
      <c r="J36" s="47"/>
    </row>
    <row r="37" spans="1:10" ht="21">
      <c r="A37" s="186">
        <v>12</v>
      </c>
      <c r="B37" s="258" t="s">
        <v>88</v>
      </c>
      <c r="C37" s="258"/>
      <c r="D37" s="258"/>
      <c r="E37" s="258"/>
      <c r="F37" s="258"/>
      <c r="G37" s="121"/>
      <c r="H37" s="121"/>
      <c r="I37" s="46">
        <f t="shared" si="1"/>
        <v>0</v>
      </c>
      <c r="J37" s="47"/>
    </row>
    <row r="38" spans="1:10" ht="21">
      <c r="A38" s="186">
        <v>13</v>
      </c>
      <c r="B38" s="258" t="s">
        <v>620</v>
      </c>
      <c r="C38" s="258"/>
      <c r="D38" s="258"/>
      <c r="E38" s="258"/>
      <c r="F38" s="258"/>
      <c r="G38" s="188"/>
      <c r="H38" s="184">
        <f>'มี.ค 64'!G47</f>
        <v>6634</v>
      </c>
      <c r="I38" s="46"/>
      <c r="J38" s="47"/>
    </row>
    <row r="39" spans="1:10" ht="21">
      <c r="A39" s="186">
        <v>14</v>
      </c>
      <c r="B39" s="260" t="s">
        <v>87</v>
      </c>
      <c r="C39" s="260"/>
      <c r="D39" s="260"/>
      <c r="E39" s="260"/>
      <c r="F39" s="260"/>
      <c r="G39" s="185">
        <f>'ส.ค 64'!F42</f>
        <v>4994.76</v>
      </c>
      <c r="H39" s="123"/>
      <c r="I39" s="46">
        <f t="shared" si="1"/>
        <v>4994.76</v>
      </c>
      <c r="J39" s="47"/>
    </row>
    <row r="40" spans="1:10" ht="21">
      <c r="A40" s="186">
        <v>15</v>
      </c>
      <c r="B40" s="258" t="s">
        <v>85</v>
      </c>
      <c r="C40" s="258"/>
      <c r="D40" s="258"/>
      <c r="E40" s="258"/>
      <c r="F40" s="258"/>
      <c r="G40" s="121"/>
      <c r="H40" s="121"/>
      <c r="I40" s="46">
        <f t="shared" si="1"/>
        <v>0</v>
      </c>
      <c r="J40" s="47"/>
    </row>
    <row r="41" spans="1:10" ht="21">
      <c r="A41" s="45"/>
      <c r="B41" s="258"/>
      <c r="C41" s="258"/>
      <c r="D41" s="258"/>
      <c r="E41" s="258"/>
      <c r="F41" s="258"/>
      <c r="G41" s="121"/>
      <c r="H41" s="121"/>
      <c r="I41" s="52"/>
      <c r="J41" s="47"/>
    </row>
    <row r="42" spans="1:10" ht="21">
      <c r="A42" s="45"/>
      <c r="B42" s="261" t="s">
        <v>45</v>
      </c>
      <c r="C42" s="261"/>
      <c r="D42" s="261"/>
      <c r="E42" s="261"/>
      <c r="F42" s="261"/>
      <c r="G42" s="187">
        <f>SUM(G26:G41)</f>
        <v>724237.0499999999</v>
      </c>
      <c r="H42" s="189">
        <f>SUM(H26:H41)</f>
        <v>445360.15</v>
      </c>
      <c r="I42" s="268">
        <f>SUM(I27:I41)</f>
        <v>985464.0499999999</v>
      </c>
      <c r="J42" s="47"/>
    </row>
  </sheetData>
  <sheetProtection/>
  <mergeCells count="40">
    <mergeCell ref="B31:F31"/>
    <mergeCell ref="B32:F32"/>
    <mergeCell ref="B33:F33"/>
    <mergeCell ref="B40:F40"/>
    <mergeCell ref="B38:F38"/>
    <mergeCell ref="B41:F41"/>
    <mergeCell ref="B42:F42"/>
    <mergeCell ref="B34:F34"/>
    <mergeCell ref="B35:F35"/>
    <mergeCell ref="B36:F36"/>
    <mergeCell ref="B37:F37"/>
    <mergeCell ref="B39:F39"/>
    <mergeCell ref="A24:J24"/>
    <mergeCell ref="B25:F25"/>
    <mergeCell ref="B27:F27"/>
    <mergeCell ref="B28:F28"/>
    <mergeCell ref="B29:F29"/>
    <mergeCell ref="B30:F30"/>
    <mergeCell ref="B26:F26"/>
    <mergeCell ref="B15:F15"/>
    <mergeCell ref="B16:F16"/>
    <mergeCell ref="B17:F17"/>
    <mergeCell ref="B18:F18"/>
    <mergeCell ref="B21:F21"/>
    <mergeCell ref="B19:F19"/>
    <mergeCell ref="B20:F20"/>
    <mergeCell ref="B9:F9"/>
    <mergeCell ref="B10:F10"/>
    <mergeCell ref="B11:F11"/>
    <mergeCell ref="B12:F12"/>
    <mergeCell ref="B13:F13"/>
    <mergeCell ref="B14:F14"/>
    <mergeCell ref="B7:F7"/>
    <mergeCell ref="B8:F8"/>
    <mergeCell ref="A1:J1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23.25">
      <c r="A1" s="3"/>
      <c r="B1" s="4"/>
      <c r="C1" s="4"/>
      <c r="D1" s="5"/>
      <c r="E1" s="3"/>
      <c r="F1" s="5"/>
      <c r="G1" s="5"/>
      <c r="H1" s="9"/>
      <c r="I1" s="10" t="s">
        <v>12</v>
      </c>
    </row>
    <row r="2" spans="1:11" ht="23.25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2"/>
      <c r="K2" s="22"/>
    </row>
    <row r="3" spans="1:11" ht="23.25">
      <c r="A3" s="23"/>
      <c r="B3" s="24"/>
      <c r="C3" s="266"/>
      <c r="D3" s="266"/>
      <c r="E3" s="266"/>
      <c r="F3" s="266"/>
      <c r="G3" s="266"/>
      <c r="H3" s="25"/>
      <c r="I3" s="22"/>
      <c r="J3" s="22"/>
      <c r="K3" s="22"/>
    </row>
    <row r="4" spans="1:11" ht="23.25">
      <c r="A4" s="23"/>
      <c r="B4" s="26" t="s">
        <v>14</v>
      </c>
      <c r="C4" s="267" t="s">
        <v>29</v>
      </c>
      <c r="D4" s="267"/>
      <c r="E4" s="267"/>
      <c r="F4" s="267"/>
      <c r="G4" s="267"/>
      <c r="H4" s="267"/>
      <c r="I4" s="267"/>
      <c r="J4" s="267"/>
      <c r="K4" s="267"/>
    </row>
    <row r="5" spans="1:11" ht="23.25">
      <c r="A5" s="23"/>
      <c r="B5" s="26" t="s">
        <v>15</v>
      </c>
      <c r="C5" s="267" t="s">
        <v>13</v>
      </c>
      <c r="D5" s="267"/>
      <c r="E5" s="267"/>
      <c r="F5" s="267"/>
      <c r="G5" s="267"/>
      <c r="H5" s="267"/>
      <c r="I5" s="267"/>
      <c r="J5" s="267"/>
      <c r="K5" s="267"/>
    </row>
    <row r="6" spans="1:11" ht="23.25">
      <c r="A6" s="23"/>
      <c r="B6" s="26" t="s">
        <v>16</v>
      </c>
      <c r="C6" s="267" t="s">
        <v>30</v>
      </c>
      <c r="D6" s="267"/>
      <c r="E6" s="267"/>
      <c r="F6" s="267"/>
      <c r="G6" s="267"/>
      <c r="H6" s="267"/>
      <c r="I6" s="267"/>
      <c r="J6" s="267"/>
      <c r="K6" s="267"/>
    </row>
    <row r="7" spans="1:11" ht="23.25">
      <c r="A7" s="23"/>
      <c r="B7" s="26" t="s">
        <v>17</v>
      </c>
      <c r="C7" s="267" t="s">
        <v>31</v>
      </c>
      <c r="D7" s="267"/>
      <c r="E7" s="267"/>
      <c r="F7" s="267"/>
      <c r="G7" s="267"/>
      <c r="H7" s="267"/>
      <c r="I7" s="267"/>
      <c r="J7" s="267"/>
      <c r="K7" s="267"/>
    </row>
    <row r="8" spans="1:11" ht="23.25">
      <c r="A8" s="23"/>
      <c r="B8" s="26" t="s">
        <v>18</v>
      </c>
      <c r="C8" s="267" t="s">
        <v>32</v>
      </c>
      <c r="D8" s="267"/>
      <c r="E8" s="267"/>
      <c r="F8" s="267"/>
      <c r="G8" s="267"/>
      <c r="H8" s="267"/>
      <c r="I8" s="267"/>
      <c r="J8" s="267"/>
      <c r="K8" s="267"/>
    </row>
    <row r="9" spans="1:11" ht="23.25">
      <c r="A9" s="23"/>
      <c r="B9" s="26" t="s">
        <v>19</v>
      </c>
      <c r="C9" s="267" t="s">
        <v>33</v>
      </c>
      <c r="D9" s="267"/>
      <c r="E9" s="267"/>
      <c r="F9" s="267"/>
      <c r="G9" s="267"/>
      <c r="H9" s="267"/>
      <c r="I9" s="267"/>
      <c r="J9" s="267"/>
      <c r="K9" s="267"/>
    </row>
    <row r="10" spans="1:11" ht="23.25">
      <c r="A10" s="23"/>
      <c r="B10" s="26" t="s">
        <v>20</v>
      </c>
      <c r="C10" s="267" t="s">
        <v>34</v>
      </c>
      <c r="D10" s="267"/>
      <c r="E10" s="267"/>
      <c r="F10" s="267"/>
      <c r="G10" s="267"/>
      <c r="H10" s="267"/>
      <c r="I10" s="267"/>
      <c r="J10" s="267"/>
      <c r="K10" s="267"/>
    </row>
    <row r="11" spans="1:11" ht="23.25">
      <c r="A11" s="23"/>
      <c r="B11" s="26" t="s">
        <v>21</v>
      </c>
      <c r="C11" s="267" t="s">
        <v>28</v>
      </c>
      <c r="D11" s="267"/>
      <c r="E11" s="267"/>
      <c r="F11" s="267"/>
      <c r="G11" s="267"/>
      <c r="H11" s="267"/>
      <c r="I11" s="267"/>
      <c r="J11" s="267"/>
      <c r="K11" s="267"/>
    </row>
    <row r="12" spans="1:11" ht="23.25">
      <c r="A12" s="23"/>
      <c r="B12" s="26" t="s">
        <v>22</v>
      </c>
      <c r="C12" s="267" t="s">
        <v>35</v>
      </c>
      <c r="D12" s="267"/>
      <c r="E12" s="267"/>
      <c r="F12" s="267"/>
      <c r="G12" s="267"/>
      <c r="H12" s="267"/>
      <c r="I12" s="267"/>
      <c r="J12" s="267"/>
      <c r="K12" s="267"/>
    </row>
    <row r="13" spans="1:11" ht="23.25">
      <c r="A13" s="23"/>
      <c r="B13" s="26" t="s">
        <v>23</v>
      </c>
      <c r="C13" s="267" t="s">
        <v>36</v>
      </c>
      <c r="D13" s="267"/>
      <c r="E13" s="267"/>
      <c r="F13" s="267"/>
      <c r="G13" s="267"/>
      <c r="H13" s="267"/>
      <c r="I13" s="267"/>
      <c r="J13" s="267"/>
      <c r="K13" s="267"/>
    </row>
    <row r="14" ht="23.25">
      <c r="B14" s="11"/>
    </row>
    <row r="15" ht="23.25">
      <c r="B15" s="11"/>
    </row>
  </sheetData>
  <sheetProtection/>
  <mergeCells count="12">
    <mergeCell ref="C8:K8"/>
    <mergeCell ref="C9:K9"/>
    <mergeCell ref="C10:K10"/>
    <mergeCell ref="C11:K11"/>
    <mergeCell ref="C12:K12"/>
    <mergeCell ref="C13:K13"/>
    <mergeCell ref="A2:I2"/>
    <mergeCell ref="C3:G3"/>
    <mergeCell ref="C4:K4"/>
    <mergeCell ref="C5:K5"/>
    <mergeCell ref="C6:K6"/>
    <mergeCell ref="C7:K7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44"/>
  <sheetViews>
    <sheetView view="pageBreakPreview" zoomScaleSheetLayoutView="100" zoomScalePageLayoutView="0" workbookViewId="0" topLeftCell="A25">
      <selection activeCell="D40" sqref="D40:E40"/>
    </sheetView>
  </sheetViews>
  <sheetFormatPr defaultColWidth="9.140625" defaultRowHeight="12.75"/>
  <cols>
    <col min="1" max="1" width="5.28125" style="28" customWidth="1"/>
    <col min="2" max="2" width="37.00390625" style="26" customWidth="1"/>
    <col min="3" max="3" width="12.421875" style="26" customWidth="1"/>
    <col min="4" max="4" width="17.00390625" style="29" customWidth="1"/>
    <col min="5" max="5" width="14.00390625" style="30" customWidth="1"/>
    <col min="6" max="6" width="33.421875" style="29" customWidth="1"/>
    <col min="7" max="7" width="34.28125" style="29" customWidth="1"/>
    <col min="8" max="8" width="23.28125" style="30" customWidth="1"/>
    <col min="9" max="9" width="23.140625" style="27" customWidth="1"/>
    <col min="10" max="10" width="12.421875" style="30" customWidth="1"/>
    <col min="11" max="11" width="29.42187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19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196"/>
    </row>
    <row r="6" spans="1:11" ht="22.5" customHeight="1">
      <c r="A6" s="31" t="s">
        <v>177</v>
      </c>
      <c r="B6" s="32" t="s">
        <v>131</v>
      </c>
      <c r="C6" s="34">
        <v>11320.6</v>
      </c>
      <c r="D6" s="34">
        <f aca="true" t="shared" si="0" ref="D6:D15">C6</f>
        <v>11320.6</v>
      </c>
      <c r="E6" s="31" t="s">
        <v>100</v>
      </c>
      <c r="F6" s="36" t="s">
        <v>132</v>
      </c>
      <c r="G6" s="36" t="str">
        <f>F6</f>
        <v>บจก.พีเค จูเนียร์ อินเตอร์เนชั่นแนล 11,320.60 บาท</v>
      </c>
      <c r="H6" s="31" t="s">
        <v>105</v>
      </c>
      <c r="I6" s="33" t="s">
        <v>133</v>
      </c>
      <c r="J6" s="31" t="s">
        <v>39</v>
      </c>
      <c r="K6" s="57" t="s">
        <v>124</v>
      </c>
    </row>
    <row r="7" spans="1:11" s="38" customFormat="1" ht="28.5" customHeight="1">
      <c r="A7" s="31" t="s">
        <v>178</v>
      </c>
      <c r="B7" s="33" t="s">
        <v>134</v>
      </c>
      <c r="C7" s="34">
        <v>1262.6</v>
      </c>
      <c r="D7" s="34">
        <f t="shared" si="0"/>
        <v>1262.6</v>
      </c>
      <c r="E7" s="31" t="s">
        <v>100</v>
      </c>
      <c r="F7" s="136" t="s">
        <v>136</v>
      </c>
      <c r="G7" s="136" t="s">
        <v>136</v>
      </c>
      <c r="H7" s="31" t="s">
        <v>105</v>
      </c>
      <c r="I7" s="33" t="s">
        <v>211</v>
      </c>
      <c r="J7" s="31" t="s">
        <v>39</v>
      </c>
      <c r="K7" s="60" t="s">
        <v>135</v>
      </c>
    </row>
    <row r="8" spans="1:11" ht="22.5" customHeight="1">
      <c r="A8" s="31" t="s">
        <v>127</v>
      </c>
      <c r="B8" s="32" t="s">
        <v>137</v>
      </c>
      <c r="C8" s="34">
        <v>3274.2</v>
      </c>
      <c r="D8" s="34">
        <f t="shared" si="0"/>
        <v>3274.2</v>
      </c>
      <c r="E8" s="31" t="s">
        <v>100</v>
      </c>
      <c r="F8" s="36" t="s">
        <v>278</v>
      </c>
      <c r="G8" s="36" t="str">
        <f>F8</f>
        <v>บจก.พีเค จูเนียร์ อินเตอร์เนชั่นแนล 3,274.20 บาท</v>
      </c>
      <c r="H8" s="31" t="s">
        <v>105</v>
      </c>
      <c r="I8" s="33" t="s">
        <v>138</v>
      </c>
      <c r="J8" s="31" t="s">
        <v>39</v>
      </c>
      <c r="K8" s="57" t="s">
        <v>115</v>
      </c>
    </row>
    <row r="9" spans="1:11" ht="22.5" customHeight="1">
      <c r="A9" s="31" t="s">
        <v>179</v>
      </c>
      <c r="B9" s="32" t="s">
        <v>139</v>
      </c>
      <c r="C9" s="34">
        <v>5307.2</v>
      </c>
      <c r="D9" s="34">
        <f t="shared" si="0"/>
        <v>5307.2</v>
      </c>
      <c r="E9" s="31" t="s">
        <v>100</v>
      </c>
      <c r="F9" s="36" t="s">
        <v>140</v>
      </c>
      <c r="G9" s="36" t="str">
        <f>F9</f>
        <v>บจก.พีเค จูเนียร์ อินเตอร์เนชั่นแนล 5,307.20 บาท</v>
      </c>
      <c r="H9" s="31" t="s">
        <v>105</v>
      </c>
      <c r="I9" s="33" t="s">
        <v>141</v>
      </c>
      <c r="J9" s="31" t="s">
        <v>39</v>
      </c>
      <c r="K9" s="57" t="s">
        <v>128</v>
      </c>
    </row>
    <row r="10" spans="1:11" ht="22.5" customHeight="1">
      <c r="A10" s="31" t="s">
        <v>180</v>
      </c>
      <c r="B10" s="32" t="s">
        <v>137</v>
      </c>
      <c r="C10" s="34">
        <v>4494</v>
      </c>
      <c r="D10" s="34">
        <f t="shared" si="0"/>
        <v>4494</v>
      </c>
      <c r="E10" s="31" t="s">
        <v>100</v>
      </c>
      <c r="F10" s="36" t="s">
        <v>142</v>
      </c>
      <c r="G10" s="36" t="str">
        <f>F10</f>
        <v>บจก.โทโทล โซลู่ชั่น เซออร์วิส 4,494 บาท</v>
      </c>
      <c r="H10" s="31" t="s">
        <v>105</v>
      </c>
      <c r="I10" s="33" t="s">
        <v>143</v>
      </c>
      <c r="J10" s="31" t="s">
        <v>39</v>
      </c>
      <c r="K10" s="57" t="s">
        <v>144</v>
      </c>
    </row>
    <row r="11" spans="1:11" ht="22.5" customHeight="1">
      <c r="A11" s="31" t="s">
        <v>181</v>
      </c>
      <c r="B11" s="32" t="s">
        <v>99</v>
      </c>
      <c r="C11" s="34">
        <v>4650</v>
      </c>
      <c r="D11" s="34">
        <f t="shared" si="0"/>
        <v>4650</v>
      </c>
      <c r="E11" s="31" t="s">
        <v>100</v>
      </c>
      <c r="F11" s="137" t="s">
        <v>145</v>
      </c>
      <c r="G11" s="136" t="s">
        <v>101</v>
      </c>
      <c r="H11" s="31" t="s">
        <v>105</v>
      </c>
      <c r="I11" s="33" t="s">
        <v>212</v>
      </c>
      <c r="J11" s="31" t="s">
        <v>39</v>
      </c>
      <c r="K11" s="138" t="s">
        <v>102</v>
      </c>
    </row>
    <row r="12" spans="1:11" s="38" customFormat="1" ht="27" customHeight="1">
      <c r="A12" s="31" t="s">
        <v>182</v>
      </c>
      <c r="B12" s="33" t="s">
        <v>146</v>
      </c>
      <c r="C12" s="34">
        <v>1262.6</v>
      </c>
      <c r="D12" s="34">
        <f t="shared" si="0"/>
        <v>1262.6</v>
      </c>
      <c r="E12" s="31" t="s">
        <v>100</v>
      </c>
      <c r="F12" s="136" t="s">
        <v>136</v>
      </c>
      <c r="G12" s="136" t="s">
        <v>136</v>
      </c>
      <c r="H12" s="31" t="s">
        <v>105</v>
      </c>
      <c r="I12" s="33" t="s">
        <v>213</v>
      </c>
      <c r="J12" s="31" t="s">
        <v>39</v>
      </c>
      <c r="K12" s="60" t="s">
        <v>147</v>
      </c>
    </row>
    <row r="13" spans="1:11" ht="22.5" customHeight="1">
      <c r="A13" s="31" t="s">
        <v>183</v>
      </c>
      <c r="B13" s="32" t="s">
        <v>150</v>
      </c>
      <c r="C13" s="34">
        <v>924.48</v>
      </c>
      <c r="D13" s="34">
        <f t="shared" si="0"/>
        <v>924.48</v>
      </c>
      <c r="E13" s="31" t="s">
        <v>100</v>
      </c>
      <c r="F13" s="136" t="s">
        <v>148</v>
      </c>
      <c r="G13" s="36" t="str">
        <f aca="true" t="shared" si="1" ref="G13:G22">F13</f>
        <v>ร้านศรชัย การค้า 924.48 บาท</v>
      </c>
      <c r="H13" s="31" t="s">
        <v>105</v>
      </c>
      <c r="I13" s="33" t="s">
        <v>149</v>
      </c>
      <c r="J13" s="31" t="s">
        <v>39</v>
      </c>
      <c r="K13" s="57" t="s">
        <v>115</v>
      </c>
    </row>
    <row r="14" spans="1:11" ht="22.5" customHeight="1">
      <c r="A14" s="31" t="s">
        <v>184</v>
      </c>
      <c r="B14" s="32" t="s">
        <v>151</v>
      </c>
      <c r="C14" s="34">
        <v>3921.55</v>
      </c>
      <c r="D14" s="34">
        <f t="shared" si="0"/>
        <v>3921.55</v>
      </c>
      <c r="E14" s="31" t="s">
        <v>100</v>
      </c>
      <c r="F14" s="136" t="s">
        <v>152</v>
      </c>
      <c r="G14" s="36" t="str">
        <f t="shared" si="1"/>
        <v>ร้านศรชัย การค้า 3,921.55 บาท</v>
      </c>
      <c r="H14" s="31" t="s">
        <v>105</v>
      </c>
      <c r="I14" s="33" t="s">
        <v>153</v>
      </c>
      <c r="J14" s="31" t="s">
        <v>39</v>
      </c>
      <c r="K14" s="57" t="s">
        <v>154</v>
      </c>
    </row>
    <row r="15" spans="1:11" ht="22.5" customHeight="1">
      <c r="A15" s="31" t="s">
        <v>185</v>
      </c>
      <c r="B15" s="32" t="s">
        <v>157</v>
      </c>
      <c r="C15" s="34">
        <v>8000</v>
      </c>
      <c r="D15" s="34">
        <f t="shared" si="0"/>
        <v>8000</v>
      </c>
      <c r="E15" s="31" t="s">
        <v>100</v>
      </c>
      <c r="F15" s="36" t="s">
        <v>156</v>
      </c>
      <c r="G15" s="36" t="str">
        <f t="shared" si="1"/>
        <v>บจก. ไพรเมชี่ ซัพพลาย 8,000 บาท</v>
      </c>
      <c r="H15" s="31" t="s">
        <v>105</v>
      </c>
      <c r="I15" s="33" t="s">
        <v>155</v>
      </c>
      <c r="J15" s="31" t="s">
        <v>39</v>
      </c>
      <c r="K15" s="57" t="s">
        <v>124</v>
      </c>
    </row>
    <row r="16" spans="1:11" ht="22.5" customHeight="1">
      <c r="A16" s="31" t="s">
        <v>245</v>
      </c>
      <c r="B16" s="32" t="s">
        <v>158</v>
      </c>
      <c r="C16" s="34">
        <v>7714.7</v>
      </c>
      <c r="D16" s="34">
        <f aca="true" t="shared" si="2" ref="D16:D23">C16</f>
        <v>7714.7</v>
      </c>
      <c r="E16" s="31" t="s">
        <v>100</v>
      </c>
      <c r="F16" s="136" t="s">
        <v>159</v>
      </c>
      <c r="G16" s="36" t="str">
        <f t="shared" si="1"/>
        <v>บจก.เวชธัญญา 7,714.70  บาท</v>
      </c>
      <c r="H16" s="31" t="s">
        <v>105</v>
      </c>
      <c r="I16" s="33" t="s">
        <v>160</v>
      </c>
      <c r="J16" s="31" t="s">
        <v>161</v>
      </c>
      <c r="K16" s="57" t="s">
        <v>124</v>
      </c>
    </row>
    <row r="17" spans="1:11" s="38" customFormat="1" ht="28.5" customHeight="1">
      <c r="A17" s="31" t="s">
        <v>243</v>
      </c>
      <c r="B17" s="33" t="s">
        <v>162</v>
      </c>
      <c r="C17" s="34">
        <v>7757.5</v>
      </c>
      <c r="D17" s="34">
        <f t="shared" si="2"/>
        <v>7757.5</v>
      </c>
      <c r="E17" s="31" t="s">
        <v>100</v>
      </c>
      <c r="F17" s="136" t="s">
        <v>163</v>
      </c>
      <c r="G17" s="139" t="str">
        <f t="shared" si="1"/>
        <v>บจก.ซีเอชบี เน็ทเวิร์ค โซลูชั่น 7,757.50 บาท</v>
      </c>
      <c r="H17" s="31" t="s">
        <v>105</v>
      </c>
      <c r="I17" s="33" t="s">
        <v>214</v>
      </c>
      <c r="J17" s="31" t="s">
        <v>39</v>
      </c>
      <c r="K17" s="57" t="s">
        <v>120</v>
      </c>
    </row>
    <row r="18" spans="1:11" s="38" customFormat="1" ht="28.5" customHeight="1">
      <c r="A18" s="31" t="s">
        <v>246</v>
      </c>
      <c r="B18" s="33" t="s">
        <v>164</v>
      </c>
      <c r="C18" s="34">
        <v>6000</v>
      </c>
      <c r="D18" s="34">
        <f t="shared" si="2"/>
        <v>6000</v>
      </c>
      <c r="E18" s="31" t="s">
        <v>100</v>
      </c>
      <c r="F18" s="140" t="s">
        <v>165</v>
      </c>
      <c r="G18" s="36" t="str">
        <f t="shared" si="1"/>
        <v>นายประดิษฐ์  สิงห์งาม 6,000 บาท</v>
      </c>
      <c r="H18" s="31" t="s">
        <v>105</v>
      </c>
      <c r="I18" s="33" t="s">
        <v>215</v>
      </c>
      <c r="J18" s="31" t="s">
        <v>39</v>
      </c>
      <c r="K18" s="57" t="s">
        <v>124</v>
      </c>
    </row>
    <row r="19" spans="1:11" s="38" customFormat="1" ht="28.5" customHeight="1">
      <c r="A19" s="31" t="s">
        <v>247</v>
      </c>
      <c r="B19" s="33" t="s">
        <v>166</v>
      </c>
      <c r="C19" s="34">
        <v>2210</v>
      </c>
      <c r="D19" s="34">
        <f t="shared" si="2"/>
        <v>2210</v>
      </c>
      <c r="E19" s="31" t="s">
        <v>100</v>
      </c>
      <c r="F19" s="140" t="s">
        <v>167</v>
      </c>
      <c r="G19" s="36" t="str">
        <f t="shared" si="1"/>
        <v>ร้าเทพการช่าง 2,2100 บาท</v>
      </c>
      <c r="H19" s="31" t="s">
        <v>105</v>
      </c>
      <c r="I19" s="33" t="s">
        <v>216</v>
      </c>
      <c r="J19" s="31" t="s">
        <v>39</v>
      </c>
      <c r="K19" s="57" t="s">
        <v>102</v>
      </c>
    </row>
    <row r="20" spans="1:11" s="38" customFormat="1" ht="28.5" customHeight="1">
      <c r="A20" s="31" t="s">
        <v>248</v>
      </c>
      <c r="B20" s="33" t="s">
        <v>168</v>
      </c>
      <c r="C20" s="34">
        <v>29885.1</v>
      </c>
      <c r="D20" s="34">
        <v>29885.1</v>
      </c>
      <c r="E20" s="31" t="s">
        <v>100</v>
      </c>
      <c r="F20" s="136" t="s">
        <v>188</v>
      </c>
      <c r="G20" s="136" t="str">
        <f t="shared" si="1"/>
        <v>ร้านศรชัย การค้า 29,885.10 บาท</v>
      </c>
      <c r="H20" s="31" t="s">
        <v>105</v>
      </c>
      <c r="I20" s="33" t="s">
        <v>217</v>
      </c>
      <c r="J20" s="31" t="s">
        <v>39</v>
      </c>
      <c r="K20" s="60" t="s">
        <v>169</v>
      </c>
    </row>
    <row r="21" spans="1:11" s="38" customFormat="1" ht="28.5" customHeight="1">
      <c r="A21" s="31" t="s">
        <v>249</v>
      </c>
      <c r="B21" s="33" t="s">
        <v>171</v>
      </c>
      <c r="C21" s="34">
        <v>11352.7</v>
      </c>
      <c r="D21" s="34">
        <f t="shared" si="2"/>
        <v>11352.7</v>
      </c>
      <c r="E21" s="31" t="s">
        <v>100</v>
      </c>
      <c r="F21" s="136" t="s">
        <v>170</v>
      </c>
      <c r="G21" s="136" t="str">
        <f t="shared" si="1"/>
        <v>บจก.เวชธัญญา 11,352.70 บาท</v>
      </c>
      <c r="H21" s="31" t="s">
        <v>105</v>
      </c>
      <c r="I21" s="33" t="s">
        <v>218</v>
      </c>
      <c r="J21" s="31" t="s">
        <v>39</v>
      </c>
      <c r="K21" s="60" t="s">
        <v>169</v>
      </c>
    </row>
    <row r="22" spans="1:11" s="38" customFormat="1" ht="28.5" customHeight="1">
      <c r="A22" s="31" t="s">
        <v>250</v>
      </c>
      <c r="B22" s="33" t="s">
        <v>172</v>
      </c>
      <c r="C22" s="34">
        <v>2867.6</v>
      </c>
      <c r="D22" s="34">
        <f t="shared" si="2"/>
        <v>2867.6</v>
      </c>
      <c r="E22" s="31" t="s">
        <v>100</v>
      </c>
      <c r="F22" s="136" t="s">
        <v>173</v>
      </c>
      <c r="G22" s="136" t="str">
        <f t="shared" si="1"/>
        <v>ร้านศรชัย การค้า 2,867.60 บาท</v>
      </c>
      <c r="H22" s="31" t="s">
        <v>105</v>
      </c>
      <c r="I22" s="33" t="s">
        <v>219</v>
      </c>
      <c r="J22" s="31" t="s">
        <v>39</v>
      </c>
      <c r="K22" s="60" t="s">
        <v>169</v>
      </c>
    </row>
    <row r="23" spans="1:11" s="38" customFormat="1" ht="28.5" customHeight="1">
      <c r="A23" s="31" t="s">
        <v>251</v>
      </c>
      <c r="B23" s="33" t="s">
        <v>174</v>
      </c>
      <c r="C23" s="34">
        <v>3745</v>
      </c>
      <c r="D23" s="34">
        <f t="shared" si="2"/>
        <v>3745</v>
      </c>
      <c r="E23" s="31" t="s">
        <v>100</v>
      </c>
      <c r="F23" s="136" t="s">
        <v>175</v>
      </c>
      <c r="G23" s="136" t="str">
        <f>F23</f>
        <v>ร้านศรชัย การค้า 3,745 บาท</v>
      </c>
      <c r="H23" s="31" t="s">
        <v>105</v>
      </c>
      <c r="I23" s="33" t="s">
        <v>220</v>
      </c>
      <c r="J23" s="31" t="s">
        <v>39</v>
      </c>
      <c r="K23" s="60" t="s">
        <v>109</v>
      </c>
    </row>
    <row r="24" spans="1:11" s="38" customFormat="1" ht="28.5" customHeight="1">
      <c r="A24" s="31" t="s">
        <v>244</v>
      </c>
      <c r="B24" s="33" t="s">
        <v>176</v>
      </c>
      <c r="C24" s="34">
        <v>2867.6</v>
      </c>
      <c r="D24" s="34">
        <f>C24</f>
        <v>2867.6</v>
      </c>
      <c r="E24" s="31" t="s">
        <v>100</v>
      </c>
      <c r="F24" s="136" t="s">
        <v>173</v>
      </c>
      <c r="G24" s="136" t="str">
        <f>F24</f>
        <v>ร้านศรชัย การค้า 2,867.60 บาท</v>
      </c>
      <c r="H24" s="31" t="s">
        <v>105</v>
      </c>
      <c r="I24" s="33" t="s">
        <v>221</v>
      </c>
      <c r="J24" s="31" t="s">
        <v>39</v>
      </c>
      <c r="K24" s="60" t="s">
        <v>147</v>
      </c>
    </row>
    <row r="25" spans="1:11" s="38" customFormat="1" ht="28.5" customHeight="1">
      <c r="A25" s="31" t="s">
        <v>252</v>
      </c>
      <c r="B25" s="33" t="s">
        <v>186</v>
      </c>
      <c r="C25" s="34">
        <v>2169.91</v>
      </c>
      <c r="D25" s="34">
        <f>C25</f>
        <v>2169.91</v>
      </c>
      <c r="E25" s="31" t="s">
        <v>100</v>
      </c>
      <c r="F25" s="136" t="s">
        <v>187</v>
      </c>
      <c r="G25" s="136" t="str">
        <f>F25</f>
        <v>บจก.ออฟฟิศเมท (ไทย) 2,169.91 บาท</v>
      </c>
      <c r="H25" s="31" t="s">
        <v>105</v>
      </c>
      <c r="I25" s="33" t="s">
        <v>222</v>
      </c>
      <c r="J25" s="31" t="s">
        <v>39</v>
      </c>
      <c r="K25" s="60" t="s">
        <v>109</v>
      </c>
    </row>
    <row r="26" spans="1:11" ht="22.5" customHeight="1">
      <c r="A26" s="31" t="s">
        <v>253</v>
      </c>
      <c r="B26" s="32" t="s">
        <v>189</v>
      </c>
      <c r="C26" s="34">
        <v>4494</v>
      </c>
      <c r="D26" s="34">
        <f>C26</f>
        <v>4494</v>
      </c>
      <c r="E26" s="31" t="s">
        <v>100</v>
      </c>
      <c r="F26" s="36" t="s">
        <v>142</v>
      </c>
      <c r="G26" s="36" t="str">
        <f>F26</f>
        <v>บจก.โทโทล โซลู่ชั่น เซออร์วิส 4,494 บาท</v>
      </c>
      <c r="H26" s="31" t="s">
        <v>105</v>
      </c>
      <c r="I26" s="33" t="s">
        <v>190</v>
      </c>
      <c r="J26" s="31" t="s">
        <v>39</v>
      </c>
      <c r="K26" s="60" t="s">
        <v>109</v>
      </c>
    </row>
    <row r="27" spans="1:11" ht="22.5" customHeight="1">
      <c r="A27" s="31" t="s">
        <v>254</v>
      </c>
      <c r="B27" s="32" t="s">
        <v>191</v>
      </c>
      <c r="C27" s="34">
        <v>2354</v>
      </c>
      <c r="D27" s="34">
        <f>C27</f>
        <v>2354</v>
      </c>
      <c r="E27" s="31" t="s">
        <v>100</v>
      </c>
      <c r="F27" s="36" t="s">
        <v>192</v>
      </c>
      <c r="G27" s="36" t="str">
        <f>F27</f>
        <v>บจก.โทโทล โซลู่ชั่น เซออร์วิส 2,354 บาท</v>
      </c>
      <c r="H27" s="31" t="s">
        <v>105</v>
      </c>
      <c r="I27" s="33" t="s">
        <v>193</v>
      </c>
      <c r="J27" s="31" t="s">
        <v>39</v>
      </c>
      <c r="K27" s="60" t="s">
        <v>147</v>
      </c>
    </row>
    <row r="28" spans="1:11" ht="19.5">
      <c r="A28" s="65"/>
      <c r="B28" s="68"/>
      <c r="C28" s="71">
        <f>SUM(C6:C27)</f>
        <v>127835.34000000001</v>
      </c>
      <c r="D28" s="69">
        <f>SUM(D6:D27)</f>
        <v>127835.34000000001</v>
      </c>
      <c r="E28" s="70"/>
      <c r="F28" s="69"/>
      <c r="G28" s="69"/>
      <c r="H28" s="70"/>
      <c r="I28" s="41"/>
      <c r="J28" s="70"/>
      <c r="K28" s="41"/>
    </row>
    <row r="29" spans="1:10" ht="19.5">
      <c r="A29" s="30"/>
      <c r="B29" s="27"/>
      <c r="C29" s="30"/>
      <c r="D29" s="27"/>
      <c r="E29" s="27"/>
      <c r="F29" s="27"/>
      <c r="G29" s="27"/>
      <c r="H29" s="27"/>
      <c r="J29" s="27"/>
    </row>
    <row r="30" spans="1:10" ht="26.25">
      <c r="A30" s="30"/>
      <c r="B30" s="27"/>
      <c r="C30" s="212" t="s">
        <v>49</v>
      </c>
      <c r="D30" s="212"/>
      <c r="E30" s="212"/>
      <c r="F30" s="212"/>
      <c r="G30" s="212"/>
      <c r="H30" s="212"/>
      <c r="I30" s="212"/>
      <c r="J30" s="27"/>
    </row>
    <row r="31" spans="1:10" ht="23.25">
      <c r="A31" s="30"/>
      <c r="B31" s="27"/>
      <c r="C31" s="42" t="s">
        <v>42</v>
      </c>
      <c r="D31" s="222" t="s">
        <v>43</v>
      </c>
      <c r="E31" s="223"/>
      <c r="F31" s="55" t="s">
        <v>46</v>
      </c>
      <c r="G31" s="55" t="s">
        <v>39</v>
      </c>
      <c r="H31" s="43" t="s">
        <v>44</v>
      </c>
      <c r="I31" s="55" t="s">
        <v>38</v>
      </c>
      <c r="J31" s="27"/>
    </row>
    <row r="32" spans="1:10" ht="21">
      <c r="A32" s="30"/>
      <c r="B32" s="27"/>
      <c r="C32" s="45">
        <v>1</v>
      </c>
      <c r="D32" s="220" t="s">
        <v>124</v>
      </c>
      <c r="E32" s="221"/>
      <c r="F32" s="66"/>
      <c r="G32" s="66">
        <f>C6+C15+C16+C18</f>
        <v>33035.3</v>
      </c>
      <c r="H32" s="67">
        <f>F32+G32</f>
        <v>33035.3</v>
      </c>
      <c r="I32" s="60"/>
      <c r="J32" s="27"/>
    </row>
    <row r="33" spans="1:10" ht="21">
      <c r="A33" s="30"/>
      <c r="B33" s="27"/>
      <c r="C33" s="45">
        <v>2</v>
      </c>
      <c r="D33" s="220" t="s">
        <v>135</v>
      </c>
      <c r="E33" s="221"/>
      <c r="F33" s="66"/>
      <c r="G33" s="66">
        <f>C7</f>
        <v>1262.6</v>
      </c>
      <c r="H33" s="67">
        <f aca="true" t="shared" si="3" ref="H33:H42">F33+G33</f>
        <v>1262.6</v>
      </c>
      <c r="I33" s="60"/>
      <c r="J33" s="27"/>
    </row>
    <row r="34" spans="1:10" ht="21">
      <c r="A34" s="30"/>
      <c r="B34" s="27"/>
      <c r="C34" s="45">
        <v>3</v>
      </c>
      <c r="D34" s="208" t="s">
        <v>115</v>
      </c>
      <c r="E34" s="209"/>
      <c r="F34" s="66"/>
      <c r="G34" s="66">
        <f>C8+C13</f>
        <v>4198.68</v>
      </c>
      <c r="H34" s="67">
        <f t="shared" si="3"/>
        <v>4198.68</v>
      </c>
      <c r="I34" s="60"/>
      <c r="J34" s="27"/>
    </row>
    <row r="35" spans="1:10" ht="21">
      <c r="A35" s="30"/>
      <c r="B35" s="27"/>
      <c r="C35" s="45">
        <v>4</v>
      </c>
      <c r="D35" s="215" t="s">
        <v>128</v>
      </c>
      <c r="E35" s="216"/>
      <c r="F35" s="66"/>
      <c r="G35" s="66">
        <f>C9</f>
        <v>5307.2</v>
      </c>
      <c r="H35" s="67">
        <f t="shared" si="3"/>
        <v>5307.2</v>
      </c>
      <c r="I35" s="60"/>
      <c r="J35" s="27"/>
    </row>
    <row r="36" spans="1:10" ht="21">
      <c r="A36" s="30"/>
      <c r="B36" s="27"/>
      <c r="C36" s="45">
        <v>5</v>
      </c>
      <c r="D36" s="208" t="s">
        <v>144</v>
      </c>
      <c r="E36" s="209"/>
      <c r="F36" s="66"/>
      <c r="G36" s="66">
        <f>C10</f>
        <v>4494</v>
      </c>
      <c r="H36" s="67">
        <f t="shared" si="3"/>
        <v>4494</v>
      </c>
      <c r="I36" s="60"/>
      <c r="J36" s="27"/>
    </row>
    <row r="37" spans="1:10" ht="21">
      <c r="A37" s="30"/>
      <c r="B37" s="27"/>
      <c r="C37" s="45">
        <v>6</v>
      </c>
      <c r="D37" s="208" t="s">
        <v>102</v>
      </c>
      <c r="E37" s="209"/>
      <c r="F37" s="66"/>
      <c r="G37" s="66">
        <f>C11+C19</f>
        <v>6860</v>
      </c>
      <c r="H37" s="67">
        <f t="shared" si="3"/>
        <v>6860</v>
      </c>
      <c r="I37" s="60"/>
      <c r="J37" s="27"/>
    </row>
    <row r="38" spans="1:10" ht="21">
      <c r="A38" s="30"/>
      <c r="B38" s="27"/>
      <c r="C38" s="45">
        <v>7</v>
      </c>
      <c r="D38" s="208" t="s">
        <v>147</v>
      </c>
      <c r="E38" s="209"/>
      <c r="F38" s="66"/>
      <c r="G38" s="66">
        <f>C12+C24+C27</f>
        <v>6484.2</v>
      </c>
      <c r="H38" s="67">
        <f t="shared" si="3"/>
        <v>6484.2</v>
      </c>
      <c r="I38" s="60"/>
      <c r="J38" s="27"/>
    </row>
    <row r="39" spans="1:10" ht="21">
      <c r="A39" s="30"/>
      <c r="B39" s="27"/>
      <c r="C39" s="45">
        <v>8</v>
      </c>
      <c r="D39" s="208" t="s">
        <v>154</v>
      </c>
      <c r="E39" s="209"/>
      <c r="F39" s="66"/>
      <c r="G39" s="66">
        <f>C14</f>
        <v>3921.55</v>
      </c>
      <c r="H39" s="67">
        <f t="shared" si="3"/>
        <v>3921.55</v>
      </c>
      <c r="I39" s="60"/>
      <c r="J39" s="27"/>
    </row>
    <row r="40" spans="1:10" ht="21">
      <c r="A40" s="30"/>
      <c r="B40" s="27"/>
      <c r="C40" s="45">
        <v>9</v>
      </c>
      <c r="D40" s="215" t="s">
        <v>120</v>
      </c>
      <c r="E40" s="216"/>
      <c r="F40" s="66"/>
      <c r="G40" s="66">
        <f>C17</f>
        <v>7757.5</v>
      </c>
      <c r="H40" s="67">
        <f t="shared" si="3"/>
        <v>7757.5</v>
      </c>
      <c r="I40" s="60"/>
      <c r="J40" s="27"/>
    </row>
    <row r="41" spans="1:10" ht="21">
      <c r="A41" s="30"/>
      <c r="B41" s="27"/>
      <c r="C41" s="45">
        <v>10</v>
      </c>
      <c r="D41" s="215" t="s">
        <v>169</v>
      </c>
      <c r="E41" s="216"/>
      <c r="F41" s="66"/>
      <c r="G41" s="66">
        <f>C20+C21+C22</f>
        <v>44105.4</v>
      </c>
      <c r="H41" s="67">
        <f t="shared" si="3"/>
        <v>44105.4</v>
      </c>
      <c r="I41" s="60"/>
      <c r="J41" s="27"/>
    </row>
    <row r="42" spans="1:10" ht="21">
      <c r="A42" s="30"/>
      <c r="B42" s="27"/>
      <c r="C42" s="45">
        <v>11</v>
      </c>
      <c r="D42" s="208" t="s">
        <v>109</v>
      </c>
      <c r="E42" s="209"/>
      <c r="F42" s="66"/>
      <c r="G42" s="66">
        <f>C23+C25+C26</f>
        <v>10408.91</v>
      </c>
      <c r="H42" s="67">
        <f t="shared" si="3"/>
        <v>10408.91</v>
      </c>
      <c r="I42" s="60"/>
      <c r="J42" s="27"/>
    </row>
    <row r="43" spans="1:10" ht="21">
      <c r="A43" s="30"/>
      <c r="B43" s="27"/>
      <c r="C43" s="45"/>
      <c r="D43" s="208"/>
      <c r="E43" s="209"/>
      <c r="F43" s="66"/>
      <c r="G43" s="66"/>
      <c r="H43" s="67"/>
      <c r="I43" s="60"/>
      <c r="J43" s="27"/>
    </row>
    <row r="44" spans="3:9" ht="21">
      <c r="C44" s="224" t="s">
        <v>45</v>
      </c>
      <c r="D44" s="224"/>
      <c r="E44" s="224"/>
      <c r="F44" s="69">
        <f>SUM(F32:F43)</f>
        <v>0</v>
      </c>
      <c r="G44" s="69">
        <f>SUM(G32:G43)</f>
        <v>127835.34</v>
      </c>
      <c r="H44" s="74">
        <f>SUM(H32:H43)</f>
        <v>127835.34</v>
      </c>
      <c r="I44" s="41"/>
    </row>
  </sheetData>
  <sheetProtection/>
  <mergeCells count="23">
    <mergeCell ref="D38:E38"/>
    <mergeCell ref="D39:E39"/>
    <mergeCell ref="D43:E43"/>
    <mergeCell ref="D42:E42"/>
    <mergeCell ref="C44:E44"/>
    <mergeCell ref="D41:E41"/>
    <mergeCell ref="D40:E40"/>
    <mergeCell ref="C30:I30"/>
    <mergeCell ref="D31:E31"/>
    <mergeCell ref="D32:E32"/>
    <mergeCell ref="D33:E33"/>
    <mergeCell ref="D34:E34"/>
    <mergeCell ref="D37:E37"/>
    <mergeCell ref="D35:E35"/>
    <mergeCell ref="D36:E36"/>
    <mergeCell ref="K4:K5"/>
    <mergeCell ref="I1:K1"/>
    <mergeCell ref="A2:I2"/>
    <mergeCell ref="A3:I3"/>
    <mergeCell ref="A4:A5"/>
    <mergeCell ref="B4:B5"/>
    <mergeCell ref="E4:E5"/>
    <mergeCell ref="J4:J5"/>
  </mergeCells>
  <printOptions horizontalCentered="1"/>
  <pageMargins left="0.03937007874015748" right="0.11811023622047245" top="0.2755905511811024" bottom="0.2755905511811024" header="0.15748031496062992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5.28125" style="28" customWidth="1"/>
    <col min="2" max="2" width="31.7109375" style="26" customWidth="1"/>
    <col min="3" max="3" width="12.421875" style="26" customWidth="1"/>
    <col min="4" max="4" width="12.00390625" style="29" customWidth="1"/>
    <col min="5" max="5" width="19.7109375" style="30" customWidth="1"/>
    <col min="6" max="6" width="32.7109375" style="29" customWidth="1"/>
    <col min="7" max="7" width="33.00390625" style="29" customWidth="1"/>
    <col min="8" max="8" width="14.8515625" style="30" customWidth="1"/>
    <col min="9" max="9" width="22.28125" style="27" customWidth="1"/>
    <col min="10" max="10" width="12.421875" style="30" customWidth="1"/>
    <col min="11" max="11" width="29.14062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51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22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225"/>
    </row>
    <row r="6" spans="1:11" s="38" customFormat="1" ht="28.5" customHeight="1">
      <c r="A6" s="31" t="s">
        <v>177</v>
      </c>
      <c r="B6" s="90" t="s">
        <v>194</v>
      </c>
      <c r="C6" s="88">
        <v>1000.45</v>
      </c>
      <c r="D6" s="88">
        <f aca="true" t="shared" si="0" ref="D6:D11">C6</f>
        <v>1000.45</v>
      </c>
      <c r="E6" s="89" t="s">
        <v>100</v>
      </c>
      <c r="F6" s="141" t="s">
        <v>195</v>
      </c>
      <c r="G6" s="141" t="str">
        <f>F6</f>
        <v>บจก.เวชธัญญา 1,000.45 บาท</v>
      </c>
      <c r="H6" s="89" t="s">
        <v>105</v>
      </c>
      <c r="I6" s="90" t="s">
        <v>231</v>
      </c>
      <c r="J6" s="89" t="s">
        <v>39</v>
      </c>
      <c r="K6" s="103" t="s">
        <v>124</v>
      </c>
    </row>
    <row r="7" spans="1:11" s="38" customFormat="1" ht="28.5" customHeight="1">
      <c r="A7" s="31" t="s">
        <v>178</v>
      </c>
      <c r="B7" s="33" t="s">
        <v>196</v>
      </c>
      <c r="C7" s="34">
        <v>12626</v>
      </c>
      <c r="D7" s="34">
        <f t="shared" si="0"/>
        <v>12626</v>
      </c>
      <c r="E7" s="31" t="s">
        <v>100</v>
      </c>
      <c r="F7" s="137" t="s">
        <v>197</v>
      </c>
      <c r="G7" s="136" t="str">
        <f>F7</f>
        <v>หจก.175 ชัพพลาย 12,626 บาท</v>
      </c>
      <c r="H7" s="31" t="s">
        <v>105</v>
      </c>
      <c r="I7" s="33" t="s">
        <v>223</v>
      </c>
      <c r="J7" s="31" t="s">
        <v>39</v>
      </c>
      <c r="K7" s="138" t="s">
        <v>198</v>
      </c>
    </row>
    <row r="8" spans="1:11" ht="22.5" customHeight="1">
      <c r="A8" s="31" t="s">
        <v>127</v>
      </c>
      <c r="B8" s="32" t="s">
        <v>199</v>
      </c>
      <c r="C8" s="34">
        <v>8025</v>
      </c>
      <c r="D8" s="34">
        <f t="shared" si="0"/>
        <v>8025</v>
      </c>
      <c r="E8" s="31" t="s">
        <v>100</v>
      </c>
      <c r="F8" s="36" t="s">
        <v>200</v>
      </c>
      <c r="G8" s="36" t="str">
        <f>F8</f>
        <v>บจก.โรงงานบางปะอินอุตสาหกรรม 8,025 บาท</v>
      </c>
      <c r="H8" s="31" t="s">
        <v>105</v>
      </c>
      <c r="I8" s="33" t="s">
        <v>224</v>
      </c>
      <c r="J8" s="31" t="s">
        <v>39</v>
      </c>
      <c r="K8" s="60" t="s">
        <v>109</v>
      </c>
    </row>
    <row r="9" spans="1:11" s="38" customFormat="1" ht="28.5" customHeight="1">
      <c r="A9" s="31" t="s">
        <v>179</v>
      </c>
      <c r="B9" s="33" t="s">
        <v>162</v>
      </c>
      <c r="C9" s="34">
        <v>7276</v>
      </c>
      <c r="D9" s="34">
        <f t="shared" si="0"/>
        <v>7276</v>
      </c>
      <c r="E9" s="31" t="s">
        <v>100</v>
      </c>
      <c r="F9" s="136" t="s">
        <v>225</v>
      </c>
      <c r="G9" s="139" t="str">
        <f>F9</f>
        <v>บจก.ซีเอชบี เน็ทเวิร์ค โซลูชั่น 7,276 บาท</v>
      </c>
      <c r="H9" s="31" t="s">
        <v>105</v>
      </c>
      <c r="I9" s="33" t="s">
        <v>226</v>
      </c>
      <c r="J9" s="31" t="s">
        <v>39</v>
      </c>
      <c r="K9" s="57" t="s">
        <v>120</v>
      </c>
    </row>
    <row r="10" spans="1:11" ht="22.5" customHeight="1">
      <c r="A10" s="31" t="s">
        <v>180</v>
      </c>
      <c r="B10" s="33" t="s">
        <v>227</v>
      </c>
      <c r="C10" s="34">
        <v>1000</v>
      </c>
      <c r="D10" s="34">
        <f t="shared" si="0"/>
        <v>1000</v>
      </c>
      <c r="E10" s="31" t="s">
        <v>100</v>
      </c>
      <c r="F10" s="37" t="s">
        <v>228</v>
      </c>
      <c r="G10" s="37" t="s">
        <v>228</v>
      </c>
      <c r="H10" s="31" t="s">
        <v>105</v>
      </c>
      <c r="I10" s="33" t="s">
        <v>229</v>
      </c>
      <c r="J10" s="31" t="s">
        <v>39</v>
      </c>
      <c r="K10" s="59" t="s">
        <v>169</v>
      </c>
    </row>
    <row r="11" spans="1:11" ht="22.5" customHeight="1">
      <c r="A11" s="31" t="s">
        <v>181</v>
      </c>
      <c r="B11" s="32" t="s">
        <v>99</v>
      </c>
      <c r="C11" s="34">
        <v>5910</v>
      </c>
      <c r="D11" s="34">
        <f t="shared" si="0"/>
        <v>5910</v>
      </c>
      <c r="E11" s="31" t="s">
        <v>100</v>
      </c>
      <c r="F11" s="136" t="s">
        <v>230</v>
      </c>
      <c r="G11" s="135" t="str">
        <f>F11</f>
        <v>ธนาคารกรุงไทย 5,910  บาท</v>
      </c>
      <c r="H11" s="142" t="s">
        <v>105</v>
      </c>
      <c r="I11" s="33" t="s">
        <v>201</v>
      </c>
      <c r="J11" s="31" t="s">
        <v>39</v>
      </c>
      <c r="K11" s="143" t="s">
        <v>102</v>
      </c>
    </row>
    <row r="12" spans="1:11" s="38" customFormat="1" ht="28.5" customHeight="1">
      <c r="A12" s="31" t="s">
        <v>182</v>
      </c>
      <c r="B12" s="33" t="s">
        <v>234</v>
      </c>
      <c r="C12" s="34">
        <v>24789.95</v>
      </c>
      <c r="D12" s="34">
        <f>C12</f>
        <v>24789.95</v>
      </c>
      <c r="E12" s="31" t="s">
        <v>100</v>
      </c>
      <c r="F12" s="136" t="s">
        <v>232</v>
      </c>
      <c r="G12" s="136" t="str">
        <f>F12</f>
        <v>บจก.ออฟฟิศเมท (ไทย) 24,789.95 บาท</v>
      </c>
      <c r="H12" s="31" t="s">
        <v>105</v>
      </c>
      <c r="I12" s="33" t="s">
        <v>233</v>
      </c>
      <c r="J12" s="31" t="s">
        <v>39</v>
      </c>
      <c r="K12" s="60" t="s">
        <v>109</v>
      </c>
    </row>
    <row r="13" spans="1:11" s="38" customFormat="1" ht="28.5" customHeight="1">
      <c r="A13" s="31" t="s">
        <v>183</v>
      </c>
      <c r="B13" s="33" t="s">
        <v>235</v>
      </c>
      <c r="C13" s="34">
        <v>5489.1</v>
      </c>
      <c r="D13" s="34">
        <f>C13</f>
        <v>5489.1</v>
      </c>
      <c r="E13" s="31" t="s">
        <v>100</v>
      </c>
      <c r="F13" s="141" t="s">
        <v>236</v>
      </c>
      <c r="G13" s="136" t="str">
        <f>F13</f>
        <v>บจก.เวชธัญญา 5,489.10 บาท</v>
      </c>
      <c r="H13" s="31" t="s">
        <v>105</v>
      </c>
      <c r="I13" s="33" t="s">
        <v>237</v>
      </c>
      <c r="J13" s="31" t="s">
        <v>238</v>
      </c>
      <c r="K13" s="103" t="s">
        <v>242</v>
      </c>
    </row>
    <row r="14" spans="1:11" s="38" customFormat="1" ht="28.5" customHeight="1">
      <c r="A14" s="31" t="s">
        <v>184</v>
      </c>
      <c r="B14" s="33" t="s">
        <v>239</v>
      </c>
      <c r="C14" s="34">
        <v>19041.72</v>
      </c>
      <c r="D14" s="34">
        <f>C14</f>
        <v>19041.72</v>
      </c>
      <c r="E14" s="31" t="s">
        <v>100</v>
      </c>
      <c r="F14" s="141" t="s">
        <v>240</v>
      </c>
      <c r="G14" s="136" t="str">
        <f>F14</f>
        <v>ร้านศรชัย การค้า 19,041.72 บาท</v>
      </c>
      <c r="H14" s="31" t="s">
        <v>105</v>
      </c>
      <c r="I14" s="33" t="s">
        <v>241</v>
      </c>
      <c r="J14" s="31" t="s">
        <v>238</v>
      </c>
      <c r="K14" s="103" t="s">
        <v>124</v>
      </c>
    </row>
    <row r="15" spans="1:11" ht="19.5">
      <c r="A15" s="65"/>
      <c r="B15" s="68"/>
      <c r="C15" s="71">
        <f>SUM(C6:C14)</f>
        <v>85158.22</v>
      </c>
      <c r="D15" s="69">
        <f>SUM(D6:D14)</f>
        <v>85158.22</v>
      </c>
      <c r="E15" s="70"/>
      <c r="F15" s="69"/>
      <c r="G15" s="69"/>
      <c r="H15" s="70"/>
      <c r="I15" s="41"/>
      <c r="J15" s="70"/>
      <c r="K15" s="41"/>
    </row>
    <row r="18" spans="3:9" ht="26.25">
      <c r="C18" s="212" t="s">
        <v>52</v>
      </c>
      <c r="D18" s="212"/>
      <c r="E18" s="212"/>
      <c r="F18" s="212"/>
      <c r="G18" s="212"/>
      <c r="H18" s="212"/>
      <c r="I18" s="212"/>
    </row>
    <row r="19" spans="3:9" ht="23.25">
      <c r="C19" s="42" t="s">
        <v>42</v>
      </c>
      <c r="D19" s="222" t="s">
        <v>43</v>
      </c>
      <c r="E19" s="223"/>
      <c r="F19" s="55" t="s">
        <v>46</v>
      </c>
      <c r="G19" s="55" t="s">
        <v>39</v>
      </c>
      <c r="H19" s="43" t="s">
        <v>44</v>
      </c>
      <c r="I19" s="55" t="s">
        <v>38</v>
      </c>
    </row>
    <row r="20" spans="3:9" ht="21">
      <c r="C20" s="45">
        <v>1</v>
      </c>
      <c r="D20" s="220" t="s">
        <v>124</v>
      </c>
      <c r="E20" s="221"/>
      <c r="F20" s="66">
        <f>C14</f>
        <v>19041.72</v>
      </c>
      <c r="G20" s="66">
        <f>C6</f>
        <v>1000.45</v>
      </c>
      <c r="H20" s="67">
        <f>F20+G20</f>
        <v>20042.170000000002</v>
      </c>
      <c r="I20" s="60"/>
    </row>
    <row r="21" spans="3:9" ht="21">
      <c r="C21" s="45">
        <v>2</v>
      </c>
      <c r="D21" s="220" t="s">
        <v>198</v>
      </c>
      <c r="E21" s="221"/>
      <c r="F21" s="66"/>
      <c r="G21" s="66">
        <f>C7</f>
        <v>12626</v>
      </c>
      <c r="H21" s="67">
        <f aca="true" t="shared" si="1" ref="H21:H26">F21+G21</f>
        <v>12626</v>
      </c>
      <c r="I21" s="60"/>
    </row>
    <row r="22" spans="3:9" ht="21">
      <c r="C22" s="45">
        <v>3</v>
      </c>
      <c r="D22" s="226" t="s">
        <v>109</v>
      </c>
      <c r="E22" s="227"/>
      <c r="F22" s="66"/>
      <c r="G22" s="66">
        <f>C8+C12</f>
        <v>32814.95</v>
      </c>
      <c r="H22" s="67">
        <f t="shared" si="1"/>
        <v>32814.95</v>
      </c>
      <c r="I22" s="60"/>
    </row>
    <row r="23" spans="3:9" ht="21">
      <c r="C23" s="45">
        <v>4</v>
      </c>
      <c r="D23" s="215" t="s">
        <v>120</v>
      </c>
      <c r="E23" s="216"/>
      <c r="F23" s="66"/>
      <c r="G23" s="66">
        <f>C9</f>
        <v>7276</v>
      </c>
      <c r="H23" s="67">
        <f t="shared" si="1"/>
        <v>7276</v>
      </c>
      <c r="I23" s="60"/>
    </row>
    <row r="24" spans="3:9" ht="21">
      <c r="C24" s="45">
        <v>5</v>
      </c>
      <c r="D24" s="208" t="s">
        <v>169</v>
      </c>
      <c r="E24" s="209"/>
      <c r="F24" s="66"/>
      <c r="G24" s="66">
        <f>C10</f>
        <v>1000</v>
      </c>
      <c r="H24" s="67">
        <f t="shared" si="1"/>
        <v>1000</v>
      </c>
      <c r="I24" s="60"/>
    </row>
    <row r="25" spans="3:9" ht="21">
      <c r="C25" s="45">
        <v>6</v>
      </c>
      <c r="D25" s="208" t="s">
        <v>102</v>
      </c>
      <c r="E25" s="209"/>
      <c r="F25" s="66"/>
      <c r="G25" s="66">
        <f>C11</f>
        <v>5910</v>
      </c>
      <c r="H25" s="67">
        <f t="shared" si="1"/>
        <v>5910</v>
      </c>
      <c r="I25" s="60"/>
    </row>
    <row r="26" spans="3:9" ht="21">
      <c r="C26" s="45">
        <v>7</v>
      </c>
      <c r="D26" s="208" t="s">
        <v>242</v>
      </c>
      <c r="E26" s="209"/>
      <c r="F26" s="66">
        <f>C13</f>
        <v>5489.1</v>
      </c>
      <c r="G26" s="60"/>
      <c r="H26" s="67">
        <f t="shared" si="1"/>
        <v>5489.1</v>
      </c>
      <c r="I26" s="60"/>
    </row>
    <row r="27" spans="3:9" ht="21">
      <c r="C27" s="45"/>
      <c r="D27" s="208"/>
      <c r="E27" s="209"/>
      <c r="F27" s="66"/>
      <c r="G27" s="60"/>
      <c r="H27" s="67"/>
      <c r="I27" s="60"/>
    </row>
    <row r="28" spans="3:9" ht="21">
      <c r="C28" s="224" t="s">
        <v>45</v>
      </c>
      <c r="D28" s="224"/>
      <c r="E28" s="224"/>
      <c r="F28" s="69">
        <f>SUM(F20:F27)</f>
        <v>24530.82</v>
      </c>
      <c r="G28" s="69">
        <f>SUM(G20:G27)</f>
        <v>60627.399999999994</v>
      </c>
      <c r="H28" s="74">
        <f>SUM(H20:H27)</f>
        <v>85158.22</v>
      </c>
      <c r="I28" s="41"/>
    </row>
  </sheetData>
  <sheetProtection/>
  <mergeCells count="19">
    <mergeCell ref="C28:E28"/>
    <mergeCell ref="D24:E24"/>
    <mergeCell ref="D25:E25"/>
    <mergeCell ref="D26:E26"/>
    <mergeCell ref="D27:E27"/>
    <mergeCell ref="C18:I18"/>
    <mergeCell ref="D19:E19"/>
    <mergeCell ref="D20:E20"/>
    <mergeCell ref="D21:E21"/>
    <mergeCell ref="D22:E22"/>
    <mergeCell ref="D23:E23"/>
    <mergeCell ref="K4:K5"/>
    <mergeCell ref="I1:K1"/>
    <mergeCell ref="A2:I2"/>
    <mergeCell ref="A3:I3"/>
    <mergeCell ref="A4:A5"/>
    <mergeCell ref="B4:B5"/>
    <mergeCell ref="E4:E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D28" sqref="D28:E28"/>
    </sheetView>
  </sheetViews>
  <sheetFormatPr defaultColWidth="9.140625" defaultRowHeight="12.75"/>
  <cols>
    <col min="1" max="1" width="5.28125" style="28" customWidth="1"/>
    <col min="2" max="2" width="35.28125" style="26" customWidth="1"/>
    <col min="3" max="3" width="12.421875" style="26" customWidth="1"/>
    <col min="4" max="4" width="12.28125" style="29" customWidth="1"/>
    <col min="5" max="5" width="19.421875" style="30" customWidth="1"/>
    <col min="6" max="6" width="37.57421875" style="29" customWidth="1"/>
    <col min="7" max="7" width="35.7109375" style="29" customWidth="1"/>
    <col min="8" max="8" width="15.00390625" style="30" customWidth="1"/>
    <col min="9" max="9" width="21.421875" style="27" customWidth="1"/>
    <col min="10" max="10" width="12.421875" style="30" customWidth="1"/>
    <col min="11" max="11" width="37.14062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53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19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196"/>
    </row>
    <row r="6" spans="1:11" s="38" customFormat="1" ht="28.5" customHeight="1">
      <c r="A6" s="31" t="s">
        <v>177</v>
      </c>
      <c r="B6" s="33" t="s">
        <v>258</v>
      </c>
      <c r="C6" s="34">
        <v>44554.8</v>
      </c>
      <c r="D6" s="34">
        <f aca="true" t="shared" si="0" ref="D6:D11">C6</f>
        <v>44554.8</v>
      </c>
      <c r="E6" s="31" t="s">
        <v>100</v>
      </c>
      <c r="F6" s="141" t="s">
        <v>257</v>
      </c>
      <c r="G6" s="136" t="str">
        <f aca="true" t="shared" si="1" ref="G6:G12">F6</f>
        <v>ร้านศรชัย การค้า 44,554.80 บาท</v>
      </c>
      <c r="H6" s="31" t="s">
        <v>105</v>
      </c>
      <c r="I6" s="33" t="s">
        <v>255</v>
      </c>
      <c r="J6" s="31" t="s">
        <v>238</v>
      </c>
      <c r="K6" s="103" t="s">
        <v>256</v>
      </c>
    </row>
    <row r="7" spans="1:11" s="38" customFormat="1" ht="28.5" customHeight="1">
      <c r="A7" s="31" t="s">
        <v>178</v>
      </c>
      <c r="B7" s="33" t="s">
        <v>259</v>
      </c>
      <c r="C7" s="34">
        <v>3081.6</v>
      </c>
      <c r="D7" s="34">
        <f t="shared" si="0"/>
        <v>3081.6</v>
      </c>
      <c r="E7" s="31" t="s">
        <v>100</v>
      </c>
      <c r="F7" s="141" t="s">
        <v>260</v>
      </c>
      <c r="G7" s="136" t="str">
        <f t="shared" si="1"/>
        <v>ร้านศรชัย การค้า 3,081.60 บาท</v>
      </c>
      <c r="H7" s="31" t="s">
        <v>105</v>
      </c>
      <c r="I7" s="33" t="s">
        <v>261</v>
      </c>
      <c r="J7" s="31" t="s">
        <v>39</v>
      </c>
      <c r="K7" s="103" t="s">
        <v>262</v>
      </c>
    </row>
    <row r="8" spans="1:11" s="38" customFormat="1" ht="28.5" customHeight="1">
      <c r="A8" s="31" t="s">
        <v>127</v>
      </c>
      <c r="B8" s="33" t="s">
        <v>263</v>
      </c>
      <c r="C8" s="34">
        <v>16157</v>
      </c>
      <c r="D8" s="34">
        <f t="shared" si="0"/>
        <v>16157</v>
      </c>
      <c r="E8" s="31" t="s">
        <v>100</v>
      </c>
      <c r="F8" s="141" t="s">
        <v>264</v>
      </c>
      <c r="G8" s="136" t="str">
        <f t="shared" si="1"/>
        <v>ร้านศรชัย การค้า 16,157 บาท</v>
      </c>
      <c r="H8" s="31" t="s">
        <v>105</v>
      </c>
      <c r="I8" s="33" t="s">
        <v>265</v>
      </c>
      <c r="J8" s="31" t="s">
        <v>238</v>
      </c>
      <c r="K8" s="103" t="s">
        <v>266</v>
      </c>
    </row>
    <row r="9" spans="1:11" s="38" customFormat="1" ht="28.5" customHeight="1">
      <c r="A9" s="31" t="s">
        <v>179</v>
      </c>
      <c r="B9" s="33" t="s">
        <v>267</v>
      </c>
      <c r="C9" s="34">
        <v>25738.85</v>
      </c>
      <c r="D9" s="34">
        <f t="shared" si="0"/>
        <v>25738.85</v>
      </c>
      <c r="E9" s="31" t="s">
        <v>100</v>
      </c>
      <c r="F9" s="141" t="s">
        <v>268</v>
      </c>
      <c r="G9" s="136" t="str">
        <f t="shared" si="1"/>
        <v>บจก.เวชธัญญา25,378.85 บาท</v>
      </c>
      <c r="H9" s="31" t="s">
        <v>105</v>
      </c>
      <c r="I9" s="33" t="s">
        <v>269</v>
      </c>
      <c r="J9" s="31" t="s">
        <v>238</v>
      </c>
      <c r="K9" s="103" t="s">
        <v>124</v>
      </c>
    </row>
    <row r="10" spans="1:11" s="38" customFormat="1" ht="28.5" customHeight="1">
      <c r="A10" s="31" t="s">
        <v>180</v>
      </c>
      <c r="B10" s="90" t="s">
        <v>103</v>
      </c>
      <c r="C10" s="88">
        <v>3494.99</v>
      </c>
      <c r="D10" s="88">
        <f t="shared" si="0"/>
        <v>3494.99</v>
      </c>
      <c r="E10" s="89" t="s">
        <v>100</v>
      </c>
      <c r="F10" s="141" t="s">
        <v>270</v>
      </c>
      <c r="G10" s="141" t="str">
        <f t="shared" si="1"/>
        <v>บจก.ออฟฟิศเมท 3,494 บาท</v>
      </c>
      <c r="H10" s="89" t="s">
        <v>105</v>
      </c>
      <c r="I10" s="90" t="s">
        <v>271</v>
      </c>
      <c r="J10" s="89" t="s">
        <v>39</v>
      </c>
      <c r="K10" s="103" t="s">
        <v>124</v>
      </c>
    </row>
    <row r="11" spans="1:11" s="38" customFormat="1" ht="28.5" customHeight="1">
      <c r="A11" s="31" t="s">
        <v>181</v>
      </c>
      <c r="B11" s="90" t="s">
        <v>194</v>
      </c>
      <c r="C11" s="88">
        <v>2867.6</v>
      </c>
      <c r="D11" s="88">
        <f t="shared" si="0"/>
        <v>2867.6</v>
      </c>
      <c r="E11" s="89" t="s">
        <v>100</v>
      </c>
      <c r="F11" s="141" t="s">
        <v>272</v>
      </c>
      <c r="G11" s="141" t="str">
        <f t="shared" si="1"/>
        <v>บจก.เวชธัญญา 2,867.60 บาท</v>
      </c>
      <c r="H11" s="89" t="s">
        <v>105</v>
      </c>
      <c r="I11" s="90" t="s">
        <v>273</v>
      </c>
      <c r="J11" s="89" t="s">
        <v>39</v>
      </c>
      <c r="K11" s="103" t="s">
        <v>169</v>
      </c>
    </row>
    <row r="12" spans="1:11" s="38" customFormat="1" ht="28.5" customHeight="1">
      <c r="A12" s="31" t="s">
        <v>182</v>
      </c>
      <c r="B12" s="90" t="s">
        <v>274</v>
      </c>
      <c r="C12" s="88">
        <v>92000</v>
      </c>
      <c r="D12" s="88">
        <v>92000</v>
      </c>
      <c r="E12" s="89" t="s">
        <v>100</v>
      </c>
      <c r="F12" s="141" t="s">
        <v>275</v>
      </c>
      <c r="G12" s="141" t="str">
        <f t="shared" si="1"/>
        <v>บจก.คัมริช เทคโนโลยี 92,000 บาท</v>
      </c>
      <c r="H12" s="89" t="s">
        <v>105</v>
      </c>
      <c r="I12" s="90" t="s">
        <v>276</v>
      </c>
      <c r="J12" s="89" t="s">
        <v>39</v>
      </c>
      <c r="K12" s="103" t="s">
        <v>154</v>
      </c>
    </row>
    <row r="13" spans="1:11" ht="22.5" customHeight="1">
      <c r="A13" s="31" t="s">
        <v>183</v>
      </c>
      <c r="B13" s="32" t="s">
        <v>137</v>
      </c>
      <c r="C13" s="34">
        <v>3274.2</v>
      </c>
      <c r="D13" s="34">
        <f aca="true" t="shared" si="2" ref="D13:D20">C13</f>
        <v>3274.2</v>
      </c>
      <c r="E13" s="31" t="s">
        <v>100</v>
      </c>
      <c r="F13" s="36" t="s">
        <v>278</v>
      </c>
      <c r="G13" s="36" t="str">
        <f aca="true" t="shared" si="3" ref="G13:G20">F13</f>
        <v>บจก.พีเค จูเนียร์ อินเตอร์เนชั่นแนล 3,274.20 บาท</v>
      </c>
      <c r="H13" s="31" t="s">
        <v>105</v>
      </c>
      <c r="I13" s="33" t="s">
        <v>277</v>
      </c>
      <c r="J13" s="31" t="s">
        <v>39</v>
      </c>
      <c r="K13" s="57" t="s">
        <v>115</v>
      </c>
    </row>
    <row r="14" spans="1:11" ht="22.5" customHeight="1">
      <c r="A14" s="31" t="s">
        <v>184</v>
      </c>
      <c r="B14" s="32" t="s">
        <v>99</v>
      </c>
      <c r="C14" s="34">
        <v>10150</v>
      </c>
      <c r="D14" s="34">
        <f t="shared" si="2"/>
        <v>10150</v>
      </c>
      <c r="E14" s="31" t="s">
        <v>100</v>
      </c>
      <c r="F14" s="137" t="s">
        <v>280</v>
      </c>
      <c r="G14" s="137" t="str">
        <f t="shared" si="3"/>
        <v>ธนาคารกรุงไทย 10,150  บาท</v>
      </c>
      <c r="H14" s="31" t="s">
        <v>105</v>
      </c>
      <c r="I14" s="33" t="s">
        <v>279</v>
      </c>
      <c r="J14" s="31" t="s">
        <v>39</v>
      </c>
      <c r="K14" s="138" t="s">
        <v>102</v>
      </c>
    </row>
    <row r="15" spans="1:11" s="38" customFormat="1" ht="28.5" customHeight="1">
      <c r="A15" s="31" t="s">
        <v>185</v>
      </c>
      <c r="B15" s="33" t="s">
        <v>281</v>
      </c>
      <c r="C15" s="34">
        <v>6099</v>
      </c>
      <c r="D15" s="34">
        <f t="shared" si="2"/>
        <v>6099</v>
      </c>
      <c r="E15" s="31" t="s">
        <v>100</v>
      </c>
      <c r="F15" s="137" t="s">
        <v>282</v>
      </c>
      <c r="G15" s="136" t="str">
        <f t="shared" si="3"/>
        <v>หจก.175 ชัพพลาย 6,099 บาท</v>
      </c>
      <c r="H15" s="31" t="s">
        <v>105</v>
      </c>
      <c r="I15" s="33" t="s">
        <v>283</v>
      </c>
      <c r="J15" s="31" t="s">
        <v>39</v>
      </c>
      <c r="K15" s="138" t="s">
        <v>106</v>
      </c>
    </row>
    <row r="16" spans="1:11" s="38" customFormat="1" ht="28.5" customHeight="1">
      <c r="A16" s="31" t="s">
        <v>245</v>
      </c>
      <c r="B16" s="33" t="s">
        <v>284</v>
      </c>
      <c r="C16" s="34">
        <v>40660</v>
      </c>
      <c r="D16" s="34">
        <f t="shared" si="2"/>
        <v>40660</v>
      </c>
      <c r="E16" s="31" t="s">
        <v>100</v>
      </c>
      <c r="F16" s="137" t="s">
        <v>285</v>
      </c>
      <c r="G16" s="136" t="str">
        <f t="shared" si="3"/>
        <v>บจก. ดับเบิ้ลเอ ดิจิตอล วินเนอร์จี 40,660 บาท</v>
      </c>
      <c r="H16" s="31" t="s">
        <v>105</v>
      </c>
      <c r="I16" s="33" t="s">
        <v>286</v>
      </c>
      <c r="J16" s="31" t="s">
        <v>39</v>
      </c>
      <c r="K16" s="138" t="s">
        <v>109</v>
      </c>
    </row>
    <row r="17" spans="1:11" s="38" customFormat="1" ht="28.5" customHeight="1">
      <c r="A17" s="31" t="s">
        <v>243</v>
      </c>
      <c r="B17" s="33" t="s">
        <v>287</v>
      </c>
      <c r="C17" s="34">
        <v>1369.6</v>
      </c>
      <c r="D17" s="34">
        <f t="shared" si="2"/>
        <v>1369.6</v>
      </c>
      <c r="E17" s="31" t="s">
        <v>100</v>
      </c>
      <c r="F17" s="141" t="s">
        <v>288</v>
      </c>
      <c r="G17" s="136" t="str">
        <f t="shared" si="3"/>
        <v>ร้านศรชัย การค้า 1,369.60 บาท</v>
      </c>
      <c r="H17" s="31" t="s">
        <v>105</v>
      </c>
      <c r="I17" s="33" t="s">
        <v>289</v>
      </c>
      <c r="J17" s="31" t="s">
        <v>39</v>
      </c>
      <c r="K17" s="57" t="s">
        <v>120</v>
      </c>
    </row>
    <row r="18" spans="1:11" s="38" customFormat="1" ht="28.5" customHeight="1">
      <c r="A18" s="31" t="s">
        <v>246</v>
      </c>
      <c r="B18" s="33" t="s">
        <v>290</v>
      </c>
      <c r="C18" s="34">
        <v>2428.9</v>
      </c>
      <c r="D18" s="34">
        <f t="shared" si="2"/>
        <v>2428.9</v>
      </c>
      <c r="E18" s="31" t="s">
        <v>100</v>
      </c>
      <c r="F18" s="141" t="s">
        <v>291</v>
      </c>
      <c r="G18" s="136" t="str">
        <f t="shared" si="3"/>
        <v>ร้านศรชัย การค้า 2,428.90 บาท</v>
      </c>
      <c r="H18" s="31" t="s">
        <v>105</v>
      </c>
      <c r="I18" s="33" t="s">
        <v>292</v>
      </c>
      <c r="J18" s="31" t="s">
        <v>39</v>
      </c>
      <c r="K18" s="57" t="s">
        <v>120</v>
      </c>
    </row>
    <row r="19" spans="1:11" s="38" customFormat="1" ht="28.5" customHeight="1">
      <c r="A19" s="31" t="s">
        <v>247</v>
      </c>
      <c r="B19" s="90" t="s">
        <v>293</v>
      </c>
      <c r="C19" s="88">
        <v>5915.02</v>
      </c>
      <c r="D19" s="88">
        <f t="shared" si="2"/>
        <v>5915.02</v>
      </c>
      <c r="E19" s="89" t="s">
        <v>100</v>
      </c>
      <c r="F19" s="141" t="s">
        <v>294</v>
      </c>
      <c r="G19" s="141" t="str">
        <f t="shared" si="3"/>
        <v>บจก.ออฟฟิศเมท 5,915.02 บาท</v>
      </c>
      <c r="H19" s="89" t="s">
        <v>105</v>
      </c>
      <c r="I19" s="90" t="s">
        <v>295</v>
      </c>
      <c r="J19" s="89" t="s">
        <v>39</v>
      </c>
      <c r="K19" s="103" t="s">
        <v>154</v>
      </c>
    </row>
    <row r="20" spans="1:11" s="38" customFormat="1" ht="28.5" customHeight="1">
      <c r="A20" s="31" t="s">
        <v>248</v>
      </c>
      <c r="B20" s="33" t="s">
        <v>296</v>
      </c>
      <c r="C20" s="34">
        <v>82384.65</v>
      </c>
      <c r="D20" s="34">
        <f t="shared" si="2"/>
        <v>82384.65</v>
      </c>
      <c r="E20" s="31" t="s">
        <v>100</v>
      </c>
      <c r="F20" s="141" t="s">
        <v>298</v>
      </c>
      <c r="G20" s="136" t="str">
        <f t="shared" si="3"/>
        <v>บจก. เวชธัญญา 82,384.65  บาท</v>
      </c>
      <c r="H20" s="31" t="s">
        <v>105</v>
      </c>
      <c r="I20" s="33" t="s">
        <v>297</v>
      </c>
      <c r="J20" s="31" t="s">
        <v>238</v>
      </c>
      <c r="K20" s="103" t="s">
        <v>256</v>
      </c>
    </row>
    <row r="21" spans="1:11" s="38" customFormat="1" ht="28.5" customHeight="1">
      <c r="A21" s="31" t="s">
        <v>249</v>
      </c>
      <c r="B21" s="144" t="s">
        <v>299</v>
      </c>
      <c r="C21" s="34">
        <v>5650</v>
      </c>
      <c r="D21" s="34">
        <f>C21</f>
        <v>5650</v>
      </c>
      <c r="E21" s="31" t="s">
        <v>100</v>
      </c>
      <c r="F21" s="141" t="s">
        <v>300</v>
      </c>
      <c r="G21" s="136" t="str">
        <f>F21</f>
        <v>ร้านเทพการช่าง 5,650 บาท</v>
      </c>
      <c r="H21" s="31" t="s">
        <v>105</v>
      </c>
      <c r="I21" s="33" t="s">
        <v>301</v>
      </c>
      <c r="J21" s="89" t="s">
        <v>39</v>
      </c>
      <c r="K21" s="103" t="s">
        <v>102</v>
      </c>
    </row>
    <row r="22" spans="1:11" ht="19.5">
      <c r="A22" s="65"/>
      <c r="B22" s="68"/>
      <c r="C22" s="71">
        <f>SUM(C6:C21)</f>
        <v>345826.21</v>
      </c>
      <c r="D22" s="69">
        <f>SUM(D6:D21)</f>
        <v>345826.21</v>
      </c>
      <c r="E22" s="70"/>
      <c r="F22" s="69"/>
      <c r="G22" s="69"/>
      <c r="H22" s="70"/>
      <c r="I22" s="41"/>
      <c r="J22" s="70"/>
      <c r="K22" s="41"/>
    </row>
    <row r="24" spans="3:9" ht="26.25">
      <c r="C24" s="212" t="s">
        <v>54</v>
      </c>
      <c r="D24" s="212"/>
      <c r="E24" s="212"/>
      <c r="F24" s="212"/>
      <c r="G24" s="212"/>
      <c r="H24" s="212"/>
      <c r="I24" s="212"/>
    </row>
    <row r="25" spans="3:9" ht="23.25">
      <c r="C25" s="42" t="s">
        <v>42</v>
      </c>
      <c r="D25" s="222" t="s">
        <v>43</v>
      </c>
      <c r="E25" s="223"/>
      <c r="F25" s="55" t="s">
        <v>46</v>
      </c>
      <c r="G25" s="55" t="s">
        <v>39</v>
      </c>
      <c r="H25" s="43" t="s">
        <v>44</v>
      </c>
      <c r="I25" s="55" t="s">
        <v>38</v>
      </c>
    </row>
    <row r="26" spans="3:9" ht="21">
      <c r="C26" s="45">
        <v>1</v>
      </c>
      <c r="D26" s="220" t="s">
        <v>256</v>
      </c>
      <c r="E26" s="221"/>
      <c r="F26" s="66">
        <f>C6+C20</f>
        <v>126939.45</v>
      </c>
      <c r="G26" s="60"/>
      <c r="H26" s="67">
        <f>F26+G26</f>
        <v>126939.45</v>
      </c>
      <c r="I26" s="60"/>
    </row>
    <row r="27" spans="3:9" ht="21">
      <c r="C27" s="45">
        <v>2</v>
      </c>
      <c r="D27" s="228" t="s">
        <v>262</v>
      </c>
      <c r="E27" s="229"/>
      <c r="F27" s="66"/>
      <c r="G27" s="66">
        <f>C7</f>
        <v>3081.6</v>
      </c>
      <c r="H27" s="67">
        <f aca="true" t="shared" si="4" ref="H27:H36">F27+G27</f>
        <v>3081.6</v>
      </c>
      <c r="I27" s="60"/>
    </row>
    <row r="28" spans="3:9" ht="21">
      <c r="C28" s="45">
        <v>3</v>
      </c>
      <c r="D28" s="228" t="s">
        <v>266</v>
      </c>
      <c r="E28" s="229"/>
      <c r="F28" s="66">
        <f>C8</f>
        <v>16157</v>
      </c>
      <c r="G28" s="60"/>
      <c r="H28" s="67">
        <f t="shared" si="4"/>
        <v>16157</v>
      </c>
      <c r="I28" s="60"/>
    </row>
    <row r="29" spans="3:9" ht="21">
      <c r="C29" s="45">
        <v>4</v>
      </c>
      <c r="D29" s="215" t="s">
        <v>124</v>
      </c>
      <c r="E29" s="216"/>
      <c r="F29" s="66">
        <f>C9</f>
        <v>25738.85</v>
      </c>
      <c r="G29" s="66">
        <f>C10</f>
        <v>3494.99</v>
      </c>
      <c r="H29" s="67">
        <f t="shared" si="4"/>
        <v>29233.839999999997</v>
      </c>
      <c r="I29" s="60"/>
    </row>
    <row r="30" spans="3:9" ht="21">
      <c r="C30" s="45">
        <v>5</v>
      </c>
      <c r="D30" s="208" t="s">
        <v>169</v>
      </c>
      <c r="E30" s="209"/>
      <c r="F30" s="66"/>
      <c r="G30" s="66">
        <f>C11</f>
        <v>2867.6</v>
      </c>
      <c r="H30" s="67">
        <f t="shared" si="4"/>
        <v>2867.6</v>
      </c>
      <c r="I30" s="60"/>
    </row>
    <row r="31" spans="3:9" ht="21">
      <c r="C31" s="45">
        <v>6</v>
      </c>
      <c r="D31" s="208" t="s">
        <v>154</v>
      </c>
      <c r="E31" s="209"/>
      <c r="F31" s="66"/>
      <c r="G31" s="66">
        <f>C12+C19</f>
        <v>97915.02</v>
      </c>
      <c r="H31" s="67">
        <f t="shared" si="4"/>
        <v>97915.02</v>
      </c>
      <c r="I31" s="60"/>
    </row>
    <row r="32" spans="3:9" ht="21">
      <c r="C32" s="45">
        <v>7</v>
      </c>
      <c r="D32" s="57" t="s">
        <v>115</v>
      </c>
      <c r="E32" s="146"/>
      <c r="F32" s="66"/>
      <c r="G32" s="66">
        <f>C13</f>
        <v>3274.2</v>
      </c>
      <c r="H32" s="67">
        <f t="shared" si="4"/>
        <v>3274.2</v>
      </c>
      <c r="I32" s="60"/>
    </row>
    <row r="33" spans="3:9" ht="21">
      <c r="C33" s="45">
        <v>8</v>
      </c>
      <c r="D33" s="208" t="s">
        <v>102</v>
      </c>
      <c r="E33" s="209"/>
      <c r="F33" s="66"/>
      <c r="G33" s="66">
        <f>C14+C21</f>
        <v>15800</v>
      </c>
      <c r="H33" s="67">
        <f t="shared" si="4"/>
        <v>15800</v>
      </c>
      <c r="I33" s="60"/>
    </row>
    <row r="34" spans="3:9" ht="21">
      <c r="C34" s="45">
        <v>9</v>
      </c>
      <c r="D34" s="208" t="s">
        <v>106</v>
      </c>
      <c r="E34" s="209"/>
      <c r="F34" s="66"/>
      <c r="G34" s="66">
        <f>C15</f>
        <v>6099</v>
      </c>
      <c r="H34" s="67">
        <f t="shared" si="4"/>
        <v>6099</v>
      </c>
      <c r="I34" s="60"/>
    </row>
    <row r="35" spans="3:9" ht="21">
      <c r="C35" s="45">
        <v>10</v>
      </c>
      <c r="D35" s="208" t="s">
        <v>109</v>
      </c>
      <c r="E35" s="209"/>
      <c r="F35" s="66"/>
      <c r="G35" s="66">
        <f>C16</f>
        <v>40660</v>
      </c>
      <c r="H35" s="67">
        <f t="shared" si="4"/>
        <v>40660</v>
      </c>
      <c r="I35" s="60"/>
    </row>
    <row r="36" spans="3:9" ht="21">
      <c r="C36" s="45">
        <v>11</v>
      </c>
      <c r="D36" s="208" t="s">
        <v>120</v>
      </c>
      <c r="E36" s="209"/>
      <c r="F36" s="66"/>
      <c r="G36" s="66">
        <f>C17+C18</f>
        <v>3798.5</v>
      </c>
      <c r="H36" s="67">
        <f t="shared" si="4"/>
        <v>3798.5</v>
      </c>
      <c r="I36" s="60"/>
    </row>
    <row r="37" spans="3:9" ht="21">
      <c r="C37" s="45"/>
      <c r="D37" s="203"/>
      <c r="E37" s="204"/>
      <c r="F37" s="66"/>
      <c r="G37" s="60"/>
      <c r="H37" s="67"/>
      <c r="I37" s="60"/>
    </row>
    <row r="38" spans="3:9" ht="21">
      <c r="C38" s="45"/>
      <c r="D38" s="208"/>
      <c r="E38" s="209"/>
      <c r="F38" s="66"/>
      <c r="G38" s="66"/>
      <c r="H38" s="67"/>
      <c r="I38" s="60"/>
    </row>
    <row r="39" spans="3:9" ht="21">
      <c r="C39" s="224" t="s">
        <v>45</v>
      </c>
      <c r="D39" s="224"/>
      <c r="E39" s="224"/>
      <c r="F39" s="69">
        <f>SUM(F26:F38)</f>
        <v>168835.30000000002</v>
      </c>
      <c r="G39" s="69">
        <f>SUM(G26:G38)</f>
        <v>176990.91</v>
      </c>
      <c r="H39" s="74">
        <f>SUM(H26:H38)</f>
        <v>345826.21</v>
      </c>
      <c r="I39" s="41"/>
    </row>
    <row r="42" ht="19.5">
      <c r="K42" s="149">
        <f>D22-H39</f>
        <v>0</v>
      </c>
    </row>
  </sheetData>
  <sheetProtection/>
  <mergeCells count="23">
    <mergeCell ref="D31:E31"/>
    <mergeCell ref="D33:E33"/>
    <mergeCell ref="D38:E38"/>
    <mergeCell ref="C39:E39"/>
    <mergeCell ref="D34:E34"/>
    <mergeCell ref="D35:E35"/>
    <mergeCell ref="D36:E36"/>
    <mergeCell ref="D37:E37"/>
    <mergeCell ref="D25:E25"/>
    <mergeCell ref="D26:E26"/>
    <mergeCell ref="D27:E27"/>
    <mergeCell ref="D28:E28"/>
    <mergeCell ref="D29:E29"/>
    <mergeCell ref="D30:E30"/>
    <mergeCell ref="C24:I24"/>
    <mergeCell ref="K4:K5"/>
    <mergeCell ref="I1:K1"/>
    <mergeCell ref="A2:I2"/>
    <mergeCell ref="A3:I3"/>
    <mergeCell ref="A4:A5"/>
    <mergeCell ref="B4:B5"/>
    <mergeCell ref="E4:E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F25" sqref="F25"/>
    </sheetView>
  </sheetViews>
  <sheetFormatPr defaultColWidth="9.140625" defaultRowHeight="12.75"/>
  <cols>
    <col min="1" max="1" width="5.28125" style="28" customWidth="1"/>
    <col min="2" max="2" width="32.57421875" style="26" customWidth="1"/>
    <col min="3" max="3" width="12.421875" style="26" customWidth="1"/>
    <col min="4" max="4" width="10.57421875" style="29" customWidth="1"/>
    <col min="5" max="5" width="21.8515625" style="30" customWidth="1"/>
    <col min="6" max="6" width="34.28125" style="29" customWidth="1"/>
    <col min="7" max="7" width="36.421875" style="29" customWidth="1"/>
    <col min="8" max="8" width="12.421875" style="30" customWidth="1"/>
    <col min="9" max="9" width="22.00390625" style="27" customWidth="1"/>
    <col min="10" max="10" width="15.57421875" style="30" customWidth="1"/>
    <col min="11" max="11" width="30.421875" style="83" customWidth="1"/>
    <col min="12" max="16384" width="9.140625" style="27" customWidth="1"/>
  </cols>
  <sheetData>
    <row r="1" spans="1:11" ht="27.75" customHeight="1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55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22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225"/>
    </row>
    <row r="6" spans="1:11" s="38" customFormat="1" ht="28.5" customHeight="1">
      <c r="A6" s="31" t="s">
        <v>177</v>
      </c>
      <c r="B6" s="33" t="s">
        <v>302</v>
      </c>
      <c r="C6" s="34">
        <v>29960</v>
      </c>
      <c r="D6" s="34">
        <f aca="true" t="shared" si="0" ref="D6:D13">C6</f>
        <v>29960</v>
      </c>
      <c r="E6" s="31" t="s">
        <v>100</v>
      </c>
      <c r="F6" s="141" t="s">
        <v>306</v>
      </c>
      <c r="G6" s="136" t="str">
        <f aca="true" t="shared" si="1" ref="G6:G13">F6</f>
        <v>หจก.ยู.เอส.ดับเบิ้ล 29,960  บาท</v>
      </c>
      <c r="H6" s="31" t="s">
        <v>105</v>
      </c>
      <c r="I6" s="33" t="s">
        <v>303</v>
      </c>
      <c r="J6" s="31" t="s">
        <v>39</v>
      </c>
      <c r="K6" s="103" t="s">
        <v>304</v>
      </c>
    </row>
    <row r="7" spans="1:11" s="38" customFormat="1" ht="28.5" customHeight="1">
      <c r="A7" s="31" t="s">
        <v>178</v>
      </c>
      <c r="B7" s="33" t="s">
        <v>305</v>
      </c>
      <c r="C7" s="34">
        <v>8667</v>
      </c>
      <c r="D7" s="34">
        <f t="shared" si="0"/>
        <v>8667</v>
      </c>
      <c r="E7" s="31" t="s">
        <v>100</v>
      </c>
      <c r="F7" s="141" t="s">
        <v>307</v>
      </c>
      <c r="G7" s="136" t="str">
        <f t="shared" si="1"/>
        <v>บจก. พีเคจูเนียร์ อินเตอร์เนชั่นแนล 8,667  บาท</v>
      </c>
      <c r="H7" s="31" t="s">
        <v>105</v>
      </c>
      <c r="I7" s="33" t="s">
        <v>308</v>
      </c>
      <c r="J7" s="31" t="s">
        <v>39</v>
      </c>
      <c r="K7" s="103" t="s">
        <v>309</v>
      </c>
    </row>
    <row r="8" spans="1:11" s="38" customFormat="1" ht="28.5" customHeight="1">
      <c r="A8" s="31" t="s">
        <v>127</v>
      </c>
      <c r="B8" s="33" t="s">
        <v>310</v>
      </c>
      <c r="C8" s="34">
        <v>1616.5</v>
      </c>
      <c r="D8" s="34">
        <f t="shared" si="0"/>
        <v>1616.5</v>
      </c>
      <c r="E8" s="31" t="s">
        <v>100</v>
      </c>
      <c r="F8" s="141" t="s">
        <v>328</v>
      </c>
      <c r="G8" s="136" t="str">
        <f t="shared" si="1"/>
        <v>ร้านศรชัยการค้า 1,016.50  บาท</v>
      </c>
      <c r="H8" s="31" t="s">
        <v>105</v>
      </c>
      <c r="I8" s="33" t="s">
        <v>311</v>
      </c>
      <c r="J8" s="31" t="s">
        <v>39</v>
      </c>
      <c r="K8" s="103" t="s">
        <v>144</v>
      </c>
    </row>
    <row r="9" spans="1:11" s="38" customFormat="1" ht="28.5" customHeight="1">
      <c r="A9" s="31" t="s">
        <v>179</v>
      </c>
      <c r="B9" s="33" t="s">
        <v>312</v>
      </c>
      <c r="C9" s="34">
        <v>1457.34</v>
      </c>
      <c r="D9" s="34">
        <f t="shared" si="0"/>
        <v>1457.34</v>
      </c>
      <c r="E9" s="31" t="s">
        <v>100</v>
      </c>
      <c r="F9" s="141" t="s">
        <v>329</v>
      </c>
      <c r="G9" s="136" t="str">
        <f t="shared" si="1"/>
        <v>ร้านศรชัยการค้า 1,457.34  บาท</v>
      </c>
      <c r="H9" s="31" t="s">
        <v>105</v>
      </c>
      <c r="I9" s="33" t="s">
        <v>313</v>
      </c>
      <c r="J9" s="31" t="s">
        <v>39</v>
      </c>
      <c r="K9" s="103" t="s">
        <v>154</v>
      </c>
    </row>
    <row r="10" spans="1:11" s="38" customFormat="1" ht="28.5" customHeight="1">
      <c r="A10" s="31" t="s">
        <v>180</v>
      </c>
      <c r="B10" s="33" t="s">
        <v>235</v>
      </c>
      <c r="C10" s="34">
        <v>8597.45</v>
      </c>
      <c r="D10" s="34">
        <f t="shared" si="0"/>
        <v>8597.45</v>
      </c>
      <c r="E10" s="31" t="s">
        <v>100</v>
      </c>
      <c r="F10" s="141" t="s">
        <v>330</v>
      </c>
      <c r="G10" s="136" t="str">
        <f t="shared" si="1"/>
        <v>ร้านศรชัยการค้า 8,597.45 บาท</v>
      </c>
      <c r="H10" s="31" t="s">
        <v>105</v>
      </c>
      <c r="I10" s="33" t="s">
        <v>314</v>
      </c>
      <c r="J10" s="31" t="s">
        <v>238</v>
      </c>
      <c r="K10" s="103" t="s">
        <v>266</v>
      </c>
    </row>
    <row r="11" spans="1:11" s="38" customFormat="1" ht="28.5" customHeight="1">
      <c r="A11" s="31" t="s">
        <v>181</v>
      </c>
      <c r="B11" s="33" t="s">
        <v>315</v>
      </c>
      <c r="C11" s="34">
        <v>4815</v>
      </c>
      <c r="D11" s="34">
        <f t="shared" si="0"/>
        <v>4815</v>
      </c>
      <c r="E11" s="31" t="s">
        <v>100</v>
      </c>
      <c r="F11" s="141" t="s">
        <v>331</v>
      </c>
      <c r="G11" s="136" t="str">
        <f t="shared" si="1"/>
        <v>ร้านศรชัยการค้า 4,815 บาท</v>
      </c>
      <c r="H11" s="31" t="s">
        <v>105</v>
      </c>
      <c r="I11" s="33" t="s">
        <v>316</v>
      </c>
      <c r="J11" s="31" t="s">
        <v>39</v>
      </c>
      <c r="K11" s="103" t="s">
        <v>169</v>
      </c>
    </row>
    <row r="12" spans="1:11" s="38" customFormat="1" ht="28.5" customHeight="1">
      <c r="A12" s="31" t="s">
        <v>182</v>
      </c>
      <c r="B12" s="32" t="s">
        <v>191</v>
      </c>
      <c r="C12" s="34">
        <v>20918.5</v>
      </c>
      <c r="D12" s="34">
        <f t="shared" si="0"/>
        <v>20918.5</v>
      </c>
      <c r="E12" s="31" t="s">
        <v>100</v>
      </c>
      <c r="F12" s="36" t="s">
        <v>317</v>
      </c>
      <c r="G12" s="136" t="str">
        <f t="shared" si="1"/>
        <v>บจก.พีเค จูเนียร์ อินเตอร์เนชั่นแนล 20,918.50 บาท</v>
      </c>
      <c r="H12" s="31" t="s">
        <v>105</v>
      </c>
      <c r="I12" s="33" t="s">
        <v>318</v>
      </c>
      <c r="J12" s="31" t="s">
        <v>39</v>
      </c>
      <c r="K12" s="103" t="s">
        <v>154</v>
      </c>
    </row>
    <row r="13" spans="1:11" s="38" customFormat="1" ht="28.5" customHeight="1">
      <c r="A13" s="31" t="s">
        <v>183</v>
      </c>
      <c r="B13" s="33" t="s">
        <v>103</v>
      </c>
      <c r="C13" s="34">
        <v>406.6</v>
      </c>
      <c r="D13" s="34">
        <f t="shared" si="0"/>
        <v>406.6</v>
      </c>
      <c r="E13" s="31" t="s">
        <v>100</v>
      </c>
      <c r="F13" s="141" t="s">
        <v>332</v>
      </c>
      <c r="G13" s="136" t="str">
        <f t="shared" si="1"/>
        <v>ร้านศรชัยการค้า 406.60 บาท</v>
      </c>
      <c r="H13" s="31" t="s">
        <v>105</v>
      </c>
      <c r="I13" s="33" t="s">
        <v>320</v>
      </c>
      <c r="J13" s="31" t="s">
        <v>39</v>
      </c>
      <c r="K13" s="57" t="s">
        <v>120</v>
      </c>
    </row>
    <row r="14" spans="1:11" s="38" customFormat="1" ht="28.5" customHeight="1">
      <c r="A14" s="31" t="s">
        <v>184</v>
      </c>
      <c r="B14" s="33" t="s">
        <v>103</v>
      </c>
      <c r="C14" s="34">
        <v>2726.36</v>
      </c>
      <c r="D14" s="34">
        <f>C14</f>
        <v>2726.36</v>
      </c>
      <c r="E14" s="31" t="s">
        <v>100</v>
      </c>
      <c r="F14" s="141" t="s">
        <v>333</v>
      </c>
      <c r="G14" s="136" t="str">
        <f>F14</f>
        <v>ร้านศรชัยการค้า 2,726.36 บาท</v>
      </c>
      <c r="H14" s="31" t="s">
        <v>105</v>
      </c>
      <c r="I14" s="33" t="s">
        <v>319</v>
      </c>
      <c r="J14" s="31" t="s">
        <v>39</v>
      </c>
      <c r="K14" s="57" t="s">
        <v>120</v>
      </c>
    </row>
    <row r="15" spans="1:11" s="38" customFormat="1" ht="28.5" customHeight="1">
      <c r="A15" s="31" t="s">
        <v>185</v>
      </c>
      <c r="B15" s="33" t="s">
        <v>321</v>
      </c>
      <c r="C15" s="34">
        <v>3531</v>
      </c>
      <c r="D15" s="34">
        <f>C15</f>
        <v>3531</v>
      </c>
      <c r="E15" s="31" t="s">
        <v>100</v>
      </c>
      <c r="F15" s="141" t="s">
        <v>334</v>
      </c>
      <c r="G15" s="136" t="str">
        <f>F15</f>
        <v>ร้านศรชัยการค้า 3,531 บาท</v>
      </c>
      <c r="H15" s="31" t="s">
        <v>105</v>
      </c>
      <c r="I15" s="33" t="s">
        <v>322</v>
      </c>
      <c r="J15" s="31" t="s">
        <v>39</v>
      </c>
      <c r="K15" s="103" t="s">
        <v>169</v>
      </c>
    </row>
    <row r="16" spans="1:11" ht="19.5">
      <c r="A16" s="65"/>
      <c r="B16" s="68"/>
      <c r="C16" s="107">
        <f>SUM(C6:C15)</f>
        <v>82695.75</v>
      </c>
      <c r="D16" s="108">
        <f>SUM(D6:D15)</f>
        <v>82695.75</v>
      </c>
      <c r="E16" s="70"/>
      <c r="F16" s="69"/>
      <c r="G16" s="69"/>
      <c r="H16" s="70"/>
      <c r="I16" s="41"/>
      <c r="J16" s="70"/>
      <c r="K16" s="95"/>
    </row>
    <row r="19" spans="2:13" ht="26.25">
      <c r="B19" s="75"/>
      <c r="C19" s="231" t="s">
        <v>56</v>
      </c>
      <c r="D19" s="231"/>
      <c r="E19" s="231"/>
      <c r="F19" s="231"/>
      <c r="G19" s="231"/>
      <c r="H19" s="231"/>
      <c r="I19" s="231"/>
      <c r="J19" s="96"/>
      <c r="L19" s="83"/>
      <c r="M19" s="83"/>
    </row>
    <row r="20" spans="2:13" ht="23.25">
      <c r="B20" s="77"/>
      <c r="C20" s="97" t="s">
        <v>42</v>
      </c>
      <c r="D20" s="232" t="s">
        <v>43</v>
      </c>
      <c r="E20" s="232"/>
      <c r="F20" s="98" t="s">
        <v>46</v>
      </c>
      <c r="G20" s="98" t="s">
        <v>39</v>
      </c>
      <c r="H20" s="109" t="s">
        <v>44</v>
      </c>
      <c r="I20" s="98" t="s">
        <v>38</v>
      </c>
      <c r="J20" s="96"/>
      <c r="L20" s="83"/>
      <c r="M20" s="83"/>
    </row>
    <row r="21" spans="2:13" ht="21">
      <c r="B21" s="77"/>
      <c r="C21" s="100">
        <v>1</v>
      </c>
      <c r="D21" s="233" t="s">
        <v>304</v>
      </c>
      <c r="E21" s="233"/>
      <c r="F21" s="101"/>
      <c r="G21" s="101">
        <f>C6</f>
        <v>29960</v>
      </c>
      <c r="H21" s="102">
        <f>F21+G21</f>
        <v>29960</v>
      </c>
      <c r="I21" s="103"/>
      <c r="J21" s="96"/>
      <c r="L21" s="83"/>
      <c r="M21" s="83"/>
    </row>
    <row r="22" spans="2:13" ht="21">
      <c r="B22" s="77"/>
      <c r="C22" s="100">
        <v>2</v>
      </c>
      <c r="D22" s="233" t="s">
        <v>309</v>
      </c>
      <c r="E22" s="233"/>
      <c r="F22" s="101"/>
      <c r="G22" s="101">
        <f>C7</f>
        <v>8667</v>
      </c>
      <c r="H22" s="102">
        <f aca="true" t="shared" si="2" ref="H22:H27">F22+G22</f>
        <v>8667</v>
      </c>
      <c r="I22" s="103"/>
      <c r="J22" s="96"/>
      <c r="L22" s="83"/>
      <c r="M22" s="83"/>
    </row>
    <row r="23" spans="2:13" ht="21">
      <c r="B23" s="77"/>
      <c r="C23" s="100">
        <v>3</v>
      </c>
      <c r="D23" s="228" t="s">
        <v>144</v>
      </c>
      <c r="E23" s="229"/>
      <c r="F23" s="101">
        <v>0</v>
      </c>
      <c r="G23" s="101">
        <f>C8</f>
        <v>1616.5</v>
      </c>
      <c r="H23" s="102">
        <f t="shared" si="2"/>
        <v>1616.5</v>
      </c>
      <c r="I23" s="103"/>
      <c r="J23" s="96"/>
      <c r="L23" s="83"/>
      <c r="M23" s="83"/>
    </row>
    <row r="24" spans="2:13" ht="21">
      <c r="B24" s="77"/>
      <c r="C24" s="100">
        <v>4</v>
      </c>
      <c r="D24" s="228" t="s">
        <v>154</v>
      </c>
      <c r="E24" s="229"/>
      <c r="F24" s="101">
        <v>0</v>
      </c>
      <c r="G24" s="101">
        <f>C9+C12</f>
        <v>22375.84</v>
      </c>
      <c r="H24" s="102">
        <f t="shared" si="2"/>
        <v>22375.84</v>
      </c>
      <c r="I24" s="103"/>
      <c r="J24" s="96"/>
      <c r="L24" s="83"/>
      <c r="M24" s="83"/>
    </row>
    <row r="25" spans="2:13" ht="21">
      <c r="B25" s="77"/>
      <c r="C25" s="100">
        <v>5</v>
      </c>
      <c r="D25" s="228" t="s">
        <v>266</v>
      </c>
      <c r="E25" s="229"/>
      <c r="F25" s="101">
        <f>C10</f>
        <v>8597.45</v>
      </c>
      <c r="G25" s="101">
        <v>0</v>
      </c>
      <c r="H25" s="102">
        <f t="shared" si="2"/>
        <v>8597.45</v>
      </c>
      <c r="I25" s="103"/>
      <c r="J25" s="96"/>
      <c r="L25" s="83"/>
      <c r="M25" s="83"/>
    </row>
    <row r="26" spans="2:13" ht="21">
      <c r="B26" s="77"/>
      <c r="C26" s="100">
        <v>6</v>
      </c>
      <c r="D26" s="228" t="s">
        <v>169</v>
      </c>
      <c r="E26" s="229"/>
      <c r="F26" s="101">
        <v>0</v>
      </c>
      <c r="G26" s="101">
        <f>C11+C15</f>
        <v>8346</v>
      </c>
      <c r="H26" s="102">
        <f t="shared" si="2"/>
        <v>8346</v>
      </c>
      <c r="I26" s="103"/>
      <c r="J26" s="96"/>
      <c r="L26" s="83"/>
      <c r="M26" s="83"/>
    </row>
    <row r="27" spans="2:13" ht="21">
      <c r="B27" s="77"/>
      <c r="C27" s="100">
        <v>7</v>
      </c>
      <c r="D27" s="234" t="s">
        <v>120</v>
      </c>
      <c r="E27" s="234"/>
      <c r="F27" s="101"/>
      <c r="G27" s="101">
        <f>C13+C14</f>
        <v>3132.96</v>
      </c>
      <c r="H27" s="102">
        <f t="shared" si="2"/>
        <v>3132.96</v>
      </c>
      <c r="I27" s="103"/>
      <c r="J27" s="96"/>
      <c r="L27" s="83"/>
      <c r="M27" s="83"/>
    </row>
    <row r="28" spans="2:13" ht="21">
      <c r="B28" s="76"/>
      <c r="C28" s="100"/>
      <c r="D28" s="234"/>
      <c r="E28" s="234"/>
      <c r="F28" s="101"/>
      <c r="G28" s="101"/>
      <c r="H28" s="102"/>
      <c r="I28" s="103"/>
      <c r="J28" s="96"/>
      <c r="L28" s="83"/>
      <c r="M28" s="83"/>
    </row>
    <row r="29" spans="2:13" ht="21">
      <c r="B29" s="77"/>
      <c r="C29" s="230" t="s">
        <v>45</v>
      </c>
      <c r="D29" s="230"/>
      <c r="E29" s="230"/>
      <c r="F29" s="148">
        <f>SUM(F21:F28)</f>
        <v>8597.45</v>
      </c>
      <c r="G29" s="148">
        <f>SUM(G21:G28)</f>
        <v>74098.3</v>
      </c>
      <c r="H29" s="104">
        <f>SUM(H21:H28)</f>
        <v>82695.75</v>
      </c>
      <c r="I29" s="95"/>
      <c r="J29" s="96"/>
      <c r="L29" s="83"/>
      <c r="M29" s="83"/>
    </row>
    <row r="30" spans="2:7" ht="19.5">
      <c r="B30" s="77"/>
      <c r="G30" s="147"/>
    </row>
    <row r="31" ht="19.5">
      <c r="B31" s="77"/>
    </row>
    <row r="32" ht="19.5">
      <c r="B32" s="77"/>
    </row>
    <row r="33" ht="19.5">
      <c r="B33" s="77"/>
    </row>
    <row r="34" ht="19.5">
      <c r="B34" s="77"/>
    </row>
    <row r="35" ht="19.5">
      <c r="B35" s="77"/>
    </row>
    <row r="36" ht="19.5">
      <c r="B36" s="77"/>
    </row>
    <row r="37" ht="19.5">
      <c r="B37" s="76"/>
    </row>
    <row r="38" ht="19.5">
      <c r="B38" s="77"/>
    </row>
    <row r="39" ht="19.5">
      <c r="B39" s="76"/>
    </row>
    <row r="40" ht="19.5">
      <c r="B40" s="77"/>
    </row>
    <row r="41" ht="19.5">
      <c r="B41" s="77"/>
    </row>
    <row r="42" ht="19.5">
      <c r="B42" s="77"/>
    </row>
    <row r="43" ht="19.5">
      <c r="B43" s="77"/>
    </row>
    <row r="44" ht="19.5">
      <c r="B44" s="76"/>
    </row>
  </sheetData>
  <sheetProtection/>
  <mergeCells count="19">
    <mergeCell ref="J4:J5"/>
    <mergeCell ref="D24:E24"/>
    <mergeCell ref="D27:E27"/>
    <mergeCell ref="D23:E23"/>
    <mergeCell ref="I1:K1"/>
    <mergeCell ref="A2:I2"/>
    <mergeCell ref="A3:I3"/>
    <mergeCell ref="A4:A5"/>
    <mergeCell ref="B4:B5"/>
    <mergeCell ref="K4:K5"/>
    <mergeCell ref="E4:E5"/>
    <mergeCell ref="D26:E26"/>
    <mergeCell ref="D25:E25"/>
    <mergeCell ref="C29:E29"/>
    <mergeCell ref="C19:I19"/>
    <mergeCell ref="D20:E20"/>
    <mergeCell ref="D21:E21"/>
    <mergeCell ref="D22:E22"/>
    <mergeCell ref="D28:E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4">
      <selection activeCell="G52" sqref="G52"/>
    </sheetView>
  </sheetViews>
  <sheetFormatPr defaultColWidth="9.140625" defaultRowHeight="12.75"/>
  <cols>
    <col min="1" max="1" width="5.28125" style="28" customWidth="1"/>
    <col min="2" max="2" width="35.57421875" style="26" customWidth="1"/>
    <col min="3" max="3" width="12.421875" style="105" customWidth="1"/>
    <col min="4" max="4" width="14.421875" style="106" customWidth="1"/>
    <col min="5" max="5" width="27.8515625" style="96" customWidth="1"/>
    <col min="6" max="6" width="38.421875" style="106" customWidth="1"/>
    <col min="7" max="7" width="38.7109375" style="106" customWidth="1"/>
    <col min="8" max="8" width="12.421875" style="96" customWidth="1"/>
    <col min="9" max="9" width="24.28125" style="83" customWidth="1"/>
    <col min="10" max="10" width="12.421875" style="96" customWidth="1"/>
    <col min="11" max="11" width="30.57421875" style="83" customWidth="1"/>
    <col min="12" max="12" width="9.140625" style="83" customWidth="1"/>
    <col min="13" max="16384" width="9.140625" style="27" customWidth="1"/>
  </cols>
  <sheetData>
    <row r="1" spans="1:11" ht="19.5">
      <c r="A1" s="12"/>
      <c r="B1" s="13"/>
      <c r="C1" s="79"/>
      <c r="D1" s="80"/>
      <c r="E1" s="81"/>
      <c r="F1" s="80"/>
      <c r="G1" s="80"/>
      <c r="H1" s="82"/>
      <c r="I1" s="236" t="s">
        <v>12</v>
      </c>
      <c r="J1" s="236"/>
      <c r="K1" s="236"/>
    </row>
    <row r="2" spans="1:10" ht="19.5">
      <c r="A2" s="206" t="s">
        <v>57</v>
      </c>
      <c r="B2" s="206"/>
      <c r="C2" s="206"/>
      <c r="D2" s="206"/>
      <c r="E2" s="206"/>
      <c r="F2" s="206"/>
      <c r="G2" s="206"/>
      <c r="H2" s="206"/>
      <c r="I2" s="206"/>
      <c r="J2" s="83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83"/>
    </row>
    <row r="4" spans="1:11" ht="19.5">
      <c r="A4" s="201" t="s">
        <v>3</v>
      </c>
      <c r="B4" s="201" t="s">
        <v>7</v>
      </c>
      <c r="C4" s="53" t="s">
        <v>26</v>
      </c>
      <c r="D4" s="84" t="s">
        <v>9</v>
      </c>
      <c r="E4" s="195" t="s">
        <v>10</v>
      </c>
      <c r="F4" s="84" t="s">
        <v>25</v>
      </c>
      <c r="G4" s="84" t="s">
        <v>0</v>
      </c>
      <c r="H4" s="53" t="s">
        <v>1</v>
      </c>
      <c r="I4" s="85" t="s">
        <v>4</v>
      </c>
      <c r="J4" s="195" t="s">
        <v>38</v>
      </c>
      <c r="K4" s="235" t="s">
        <v>40</v>
      </c>
    </row>
    <row r="5" spans="1:11" ht="19.5">
      <c r="A5" s="202"/>
      <c r="B5" s="202"/>
      <c r="C5" s="54" t="s">
        <v>27</v>
      </c>
      <c r="D5" s="86" t="s">
        <v>8</v>
      </c>
      <c r="E5" s="196"/>
      <c r="F5" s="86" t="s">
        <v>24</v>
      </c>
      <c r="G5" s="86" t="s">
        <v>11</v>
      </c>
      <c r="H5" s="54" t="s">
        <v>2</v>
      </c>
      <c r="I5" s="87" t="s">
        <v>5</v>
      </c>
      <c r="J5" s="196"/>
      <c r="K5" s="235"/>
    </row>
    <row r="6" spans="1:11" s="38" customFormat="1" ht="28.5" customHeight="1">
      <c r="A6" s="154" t="s">
        <v>177</v>
      </c>
      <c r="B6" s="57" t="s">
        <v>321</v>
      </c>
      <c r="C6" s="155">
        <v>7361.6</v>
      </c>
      <c r="D6" s="155">
        <f aca="true" t="shared" si="0" ref="D6:D14">C6</f>
        <v>7361.6</v>
      </c>
      <c r="E6" s="154" t="s">
        <v>100</v>
      </c>
      <c r="F6" s="156" t="s">
        <v>325</v>
      </c>
      <c r="G6" s="157" t="str">
        <f aca="true" t="shared" si="1" ref="G6:G14">F6</f>
        <v>ร้านศรชัยการค้า 7,361.60 บาท</v>
      </c>
      <c r="H6" s="154" t="s">
        <v>105</v>
      </c>
      <c r="I6" s="57" t="s">
        <v>323</v>
      </c>
      <c r="J6" s="154" t="s">
        <v>39</v>
      </c>
      <c r="K6" s="153" t="s">
        <v>169</v>
      </c>
    </row>
    <row r="7" spans="1:11" s="38" customFormat="1" ht="28.5" customHeight="1">
      <c r="A7" s="154" t="s">
        <v>178</v>
      </c>
      <c r="B7" s="57" t="s">
        <v>324</v>
      </c>
      <c r="C7" s="155">
        <v>1455.2</v>
      </c>
      <c r="D7" s="155">
        <f t="shared" si="0"/>
        <v>1455.2</v>
      </c>
      <c r="E7" s="154" t="s">
        <v>100</v>
      </c>
      <c r="F7" s="156" t="s">
        <v>326</v>
      </c>
      <c r="G7" s="157" t="str">
        <f t="shared" si="1"/>
        <v>ร้านศรชัยการค้า 1,455.20 บาท</v>
      </c>
      <c r="H7" s="154" t="s">
        <v>105</v>
      </c>
      <c r="I7" s="57" t="s">
        <v>327</v>
      </c>
      <c r="J7" s="154" t="s">
        <v>39</v>
      </c>
      <c r="K7" s="153" t="s">
        <v>169</v>
      </c>
    </row>
    <row r="8" spans="1:11" s="38" customFormat="1" ht="28.5" customHeight="1">
      <c r="A8" s="154" t="s">
        <v>127</v>
      </c>
      <c r="B8" s="57" t="s">
        <v>335</v>
      </c>
      <c r="C8" s="155">
        <v>19955.5</v>
      </c>
      <c r="D8" s="155">
        <f t="shared" si="0"/>
        <v>19955.5</v>
      </c>
      <c r="E8" s="154" t="s">
        <v>100</v>
      </c>
      <c r="F8" s="156" t="s">
        <v>336</v>
      </c>
      <c r="G8" s="157" t="str">
        <f t="shared" si="1"/>
        <v>บจก. เวชธัญญา 19,955.50  บาท</v>
      </c>
      <c r="H8" s="154" t="s">
        <v>105</v>
      </c>
      <c r="I8" s="57" t="s">
        <v>337</v>
      </c>
      <c r="J8" s="154" t="s">
        <v>39</v>
      </c>
      <c r="K8" s="153" t="s">
        <v>169</v>
      </c>
    </row>
    <row r="9" spans="1:11" s="38" customFormat="1" ht="28.5" customHeight="1">
      <c r="A9" s="154" t="s">
        <v>179</v>
      </c>
      <c r="B9" s="57" t="s">
        <v>338</v>
      </c>
      <c r="C9" s="155">
        <v>8346</v>
      </c>
      <c r="D9" s="155">
        <f t="shared" si="0"/>
        <v>8346</v>
      </c>
      <c r="E9" s="154" t="s">
        <v>100</v>
      </c>
      <c r="F9" s="156" t="s">
        <v>339</v>
      </c>
      <c r="G9" s="157" t="str">
        <f t="shared" si="1"/>
        <v>หจก. 175 ซัพพลาย 8,346  บาท</v>
      </c>
      <c r="H9" s="154" t="s">
        <v>105</v>
      </c>
      <c r="I9" s="57" t="s">
        <v>340</v>
      </c>
      <c r="J9" s="154" t="s">
        <v>39</v>
      </c>
      <c r="K9" s="153" t="s">
        <v>154</v>
      </c>
    </row>
    <row r="10" spans="1:11" s="38" customFormat="1" ht="28.5" customHeight="1">
      <c r="A10" s="154" t="s">
        <v>180</v>
      </c>
      <c r="B10" s="57" t="s">
        <v>324</v>
      </c>
      <c r="C10" s="155">
        <v>8281.8</v>
      </c>
      <c r="D10" s="155">
        <f t="shared" si="0"/>
        <v>8281.8</v>
      </c>
      <c r="E10" s="154" t="s">
        <v>100</v>
      </c>
      <c r="F10" s="156" t="s">
        <v>341</v>
      </c>
      <c r="G10" s="157" t="str">
        <f t="shared" si="1"/>
        <v>ร้านศรชัยการค้า 8,281.80 บาท</v>
      </c>
      <c r="H10" s="154" t="s">
        <v>105</v>
      </c>
      <c r="I10" s="57" t="s">
        <v>342</v>
      </c>
      <c r="J10" s="154" t="s">
        <v>39</v>
      </c>
      <c r="K10" s="57" t="s">
        <v>120</v>
      </c>
    </row>
    <row r="11" spans="1:11" s="145" customFormat="1" ht="28.5" customHeight="1">
      <c r="A11" s="154" t="s">
        <v>181</v>
      </c>
      <c r="B11" s="57" t="s">
        <v>343</v>
      </c>
      <c r="C11" s="155">
        <v>3800</v>
      </c>
      <c r="D11" s="155">
        <f t="shared" si="0"/>
        <v>3800</v>
      </c>
      <c r="E11" s="154" t="s">
        <v>100</v>
      </c>
      <c r="F11" s="156" t="s">
        <v>345</v>
      </c>
      <c r="G11" s="157" t="str">
        <f t="shared" si="1"/>
        <v>ร้านเทพการช่าง 3,800 บาท</v>
      </c>
      <c r="H11" s="154" t="s">
        <v>105</v>
      </c>
      <c r="I11" s="57" t="s">
        <v>344</v>
      </c>
      <c r="J11" s="158" t="s">
        <v>39</v>
      </c>
      <c r="K11" s="159" t="s">
        <v>102</v>
      </c>
    </row>
    <row r="12" spans="1:11" s="38" customFormat="1" ht="28.5" customHeight="1">
      <c r="A12" s="154" t="s">
        <v>182</v>
      </c>
      <c r="B12" s="58" t="s">
        <v>293</v>
      </c>
      <c r="C12" s="160">
        <v>4702.89</v>
      </c>
      <c r="D12" s="160">
        <f t="shared" si="0"/>
        <v>4702.89</v>
      </c>
      <c r="E12" s="158" t="s">
        <v>100</v>
      </c>
      <c r="F12" s="156" t="s">
        <v>346</v>
      </c>
      <c r="G12" s="156" t="str">
        <f t="shared" si="1"/>
        <v>บจก.ออฟฟิศเมท 4,702.89 บาท</v>
      </c>
      <c r="H12" s="158" t="s">
        <v>105</v>
      </c>
      <c r="I12" s="58" t="s">
        <v>347</v>
      </c>
      <c r="J12" s="158" t="s">
        <v>39</v>
      </c>
      <c r="K12" s="153" t="s">
        <v>109</v>
      </c>
    </row>
    <row r="13" spans="1:12" ht="22.5" customHeight="1">
      <c r="A13" s="154" t="s">
        <v>183</v>
      </c>
      <c r="B13" s="138" t="s">
        <v>139</v>
      </c>
      <c r="C13" s="155">
        <v>36380</v>
      </c>
      <c r="D13" s="155">
        <f t="shared" si="0"/>
        <v>36380</v>
      </c>
      <c r="E13" s="154" t="s">
        <v>100</v>
      </c>
      <c r="F13" s="161" t="s">
        <v>348</v>
      </c>
      <c r="G13" s="161" t="str">
        <f t="shared" si="1"/>
        <v>บจก.พีเค จูเนียร์ อินเตอร์เนชั่นแนล 36,380 บาท</v>
      </c>
      <c r="H13" s="154" t="s">
        <v>105</v>
      </c>
      <c r="I13" s="57" t="s">
        <v>349</v>
      </c>
      <c r="J13" s="154" t="s">
        <v>39</v>
      </c>
      <c r="K13" s="57" t="s">
        <v>256</v>
      </c>
      <c r="L13" s="27"/>
    </row>
    <row r="14" spans="1:11" s="38" customFormat="1" ht="28.5" customHeight="1">
      <c r="A14" s="154" t="s">
        <v>184</v>
      </c>
      <c r="B14" s="57" t="s">
        <v>122</v>
      </c>
      <c r="C14" s="155">
        <v>4066</v>
      </c>
      <c r="D14" s="155">
        <f t="shared" si="0"/>
        <v>4066</v>
      </c>
      <c r="E14" s="154" t="s">
        <v>100</v>
      </c>
      <c r="F14" s="162" t="s">
        <v>350</v>
      </c>
      <c r="G14" s="161" t="str">
        <f t="shared" si="1"/>
        <v>หจก. พีพี เอ 1976 ซัพพลายเซอร์วิส 4,066 บาท</v>
      </c>
      <c r="H14" s="154" t="s">
        <v>105</v>
      </c>
      <c r="I14" s="57" t="s">
        <v>351</v>
      </c>
      <c r="J14" s="154" t="s">
        <v>39</v>
      </c>
      <c r="K14" s="138" t="s">
        <v>124</v>
      </c>
    </row>
    <row r="15" spans="1:11" s="38" customFormat="1" ht="28.5" customHeight="1">
      <c r="A15" s="154" t="s">
        <v>185</v>
      </c>
      <c r="B15" s="57" t="s">
        <v>122</v>
      </c>
      <c r="C15" s="155">
        <v>3905.5</v>
      </c>
      <c r="D15" s="155">
        <f aca="true" t="shared" si="2" ref="D15:D27">C15</f>
        <v>3905.5</v>
      </c>
      <c r="E15" s="154" t="s">
        <v>100</v>
      </c>
      <c r="F15" s="162" t="s">
        <v>352</v>
      </c>
      <c r="G15" s="161" t="str">
        <f aca="true" t="shared" si="3" ref="G15:G27">F15</f>
        <v>หจก. พีพี เอ 1976 ซัพพลายเซอร์วิส 3,905.50 บาท</v>
      </c>
      <c r="H15" s="154" t="s">
        <v>105</v>
      </c>
      <c r="I15" s="57" t="s">
        <v>353</v>
      </c>
      <c r="J15" s="154" t="s">
        <v>39</v>
      </c>
      <c r="K15" s="138" t="s">
        <v>266</v>
      </c>
    </row>
    <row r="16" spans="1:12" ht="22.5" customHeight="1">
      <c r="A16" s="154" t="s">
        <v>245</v>
      </c>
      <c r="B16" s="138" t="s">
        <v>99</v>
      </c>
      <c r="C16" s="155">
        <v>6300</v>
      </c>
      <c r="D16" s="155">
        <f t="shared" si="2"/>
        <v>6300</v>
      </c>
      <c r="E16" s="154" t="s">
        <v>100</v>
      </c>
      <c r="F16" s="163" t="s">
        <v>354</v>
      </c>
      <c r="G16" s="163" t="str">
        <f t="shared" si="3"/>
        <v>ธนาคารกรุงไทย 6,300  บาท</v>
      </c>
      <c r="H16" s="154" t="s">
        <v>105</v>
      </c>
      <c r="I16" s="57" t="s">
        <v>355</v>
      </c>
      <c r="J16" s="154" t="s">
        <v>39</v>
      </c>
      <c r="K16" s="138" t="s">
        <v>102</v>
      </c>
      <c r="L16" s="27"/>
    </row>
    <row r="17" spans="1:11" s="38" customFormat="1" ht="28.5" customHeight="1">
      <c r="A17" s="154" t="s">
        <v>243</v>
      </c>
      <c r="B17" s="57" t="s">
        <v>162</v>
      </c>
      <c r="C17" s="155">
        <v>6420</v>
      </c>
      <c r="D17" s="155">
        <f t="shared" si="2"/>
        <v>6420</v>
      </c>
      <c r="E17" s="154" t="s">
        <v>100</v>
      </c>
      <c r="F17" s="157" t="s">
        <v>356</v>
      </c>
      <c r="G17" s="164" t="str">
        <f t="shared" si="3"/>
        <v>บจก.ซีเอชบี เน็ทเวิร์ค โซลูชั่น 6,420 บาท</v>
      </c>
      <c r="H17" s="154" t="s">
        <v>105</v>
      </c>
      <c r="I17" s="57" t="s">
        <v>357</v>
      </c>
      <c r="J17" s="154" t="s">
        <v>39</v>
      </c>
      <c r="K17" s="57" t="s">
        <v>120</v>
      </c>
    </row>
    <row r="18" spans="1:11" s="38" customFormat="1" ht="28.5" customHeight="1">
      <c r="A18" s="154" t="s">
        <v>246</v>
      </c>
      <c r="B18" s="57" t="s">
        <v>162</v>
      </c>
      <c r="C18" s="155">
        <v>6420</v>
      </c>
      <c r="D18" s="155">
        <f t="shared" si="2"/>
        <v>6420</v>
      </c>
      <c r="E18" s="154" t="s">
        <v>100</v>
      </c>
      <c r="F18" s="157" t="s">
        <v>356</v>
      </c>
      <c r="G18" s="164" t="str">
        <f t="shared" si="3"/>
        <v>บจก.ซีเอชบี เน็ทเวิร์ค โซลูชั่น 6,420 บาท</v>
      </c>
      <c r="H18" s="154" t="s">
        <v>105</v>
      </c>
      <c r="I18" s="57" t="s">
        <v>358</v>
      </c>
      <c r="J18" s="154" t="s">
        <v>39</v>
      </c>
      <c r="K18" s="57" t="s">
        <v>120</v>
      </c>
    </row>
    <row r="19" spans="1:11" s="38" customFormat="1" ht="28.5" customHeight="1">
      <c r="A19" s="154" t="s">
        <v>247</v>
      </c>
      <c r="B19" s="57" t="s">
        <v>359</v>
      </c>
      <c r="C19" s="155">
        <v>936.25</v>
      </c>
      <c r="D19" s="155">
        <f t="shared" si="2"/>
        <v>936.25</v>
      </c>
      <c r="E19" s="154" t="s">
        <v>100</v>
      </c>
      <c r="F19" s="156" t="s">
        <v>360</v>
      </c>
      <c r="G19" s="157" t="str">
        <f t="shared" si="3"/>
        <v>ร้านศรชัยการค้า 936.25 บาท</v>
      </c>
      <c r="H19" s="154" t="s">
        <v>105</v>
      </c>
      <c r="I19" s="57" t="s">
        <v>361</v>
      </c>
      <c r="J19" s="154" t="s">
        <v>39</v>
      </c>
      <c r="K19" s="57" t="s">
        <v>362</v>
      </c>
    </row>
    <row r="20" spans="1:11" s="38" customFormat="1" ht="28.5" customHeight="1">
      <c r="A20" s="154" t="s">
        <v>248</v>
      </c>
      <c r="B20" s="57" t="s">
        <v>363</v>
      </c>
      <c r="C20" s="155">
        <v>995.1</v>
      </c>
      <c r="D20" s="155">
        <f t="shared" si="2"/>
        <v>995.1</v>
      </c>
      <c r="E20" s="154" t="s">
        <v>100</v>
      </c>
      <c r="F20" s="156" t="s">
        <v>364</v>
      </c>
      <c r="G20" s="157" t="str">
        <f t="shared" si="3"/>
        <v>ร้านศรชัยการค้า 995.10 บาท</v>
      </c>
      <c r="H20" s="154" t="s">
        <v>105</v>
      </c>
      <c r="I20" s="57" t="s">
        <v>369</v>
      </c>
      <c r="J20" s="154" t="s">
        <v>39</v>
      </c>
      <c r="K20" s="57" t="s">
        <v>362</v>
      </c>
    </row>
    <row r="21" spans="1:11" s="38" customFormat="1" ht="28.5" customHeight="1">
      <c r="A21" s="154" t="s">
        <v>249</v>
      </c>
      <c r="B21" s="57" t="s">
        <v>365</v>
      </c>
      <c r="C21" s="155">
        <v>898.8</v>
      </c>
      <c r="D21" s="155">
        <f t="shared" si="2"/>
        <v>898.8</v>
      </c>
      <c r="E21" s="154" t="s">
        <v>100</v>
      </c>
      <c r="F21" s="156" t="s">
        <v>366</v>
      </c>
      <c r="G21" s="157" t="str">
        <f t="shared" si="3"/>
        <v>ร้านศรชัยการค้า 898.80 บาท</v>
      </c>
      <c r="H21" s="154" t="s">
        <v>105</v>
      </c>
      <c r="I21" s="57" t="s">
        <v>367</v>
      </c>
      <c r="J21" s="154" t="s">
        <v>39</v>
      </c>
      <c r="K21" s="57" t="s">
        <v>368</v>
      </c>
    </row>
    <row r="22" spans="1:11" s="38" customFormat="1" ht="28.5" customHeight="1">
      <c r="A22" s="154" t="s">
        <v>250</v>
      </c>
      <c r="B22" s="57" t="s">
        <v>122</v>
      </c>
      <c r="C22" s="155">
        <v>5136</v>
      </c>
      <c r="D22" s="155">
        <f t="shared" si="2"/>
        <v>5136</v>
      </c>
      <c r="E22" s="154" t="s">
        <v>100</v>
      </c>
      <c r="F22" s="162" t="s">
        <v>370</v>
      </c>
      <c r="G22" s="161" t="str">
        <f t="shared" si="3"/>
        <v>หจก. พีพี เอ 1976 ซัพพลายเซอร์วิส 5,136 บาท</v>
      </c>
      <c r="H22" s="154" t="s">
        <v>105</v>
      </c>
      <c r="I22" s="57" t="s">
        <v>371</v>
      </c>
      <c r="J22" s="154" t="s">
        <v>39</v>
      </c>
      <c r="K22" s="138" t="s">
        <v>372</v>
      </c>
    </row>
    <row r="23" spans="1:11" s="38" customFormat="1" ht="28.5" customHeight="1">
      <c r="A23" s="154" t="s">
        <v>251</v>
      </c>
      <c r="B23" s="57" t="s">
        <v>122</v>
      </c>
      <c r="C23" s="155">
        <v>6634</v>
      </c>
      <c r="D23" s="155">
        <f t="shared" si="2"/>
        <v>6634</v>
      </c>
      <c r="E23" s="154" t="s">
        <v>100</v>
      </c>
      <c r="F23" s="162" t="s">
        <v>374</v>
      </c>
      <c r="G23" s="161" t="str">
        <f t="shared" si="3"/>
        <v>หจก. พีพี เอ 1976 ซัพพลายเซอร์วิส 6,634 บาท</v>
      </c>
      <c r="H23" s="154" t="s">
        <v>105</v>
      </c>
      <c r="I23" s="57" t="s">
        <v>375</v>
      </c>
      <c r="J23" s="154" t="s">
        <v>39</v>
      </c>
      <c r="K23" s="138" t="s">
        <v>373</v>
      </c>
    </row>
    <row r="24" spans="1:11" s="38" customFormat="1" ht="28.5" customHeight="1">
      <c r="A24" s="154" t="s">
        <v>244</v>
      </c>
      <c r="B24" s="57" t="s">
        <v>378</v>
      </c>
      <c r="C24" s="155">
        <v>5475</v>
      </c>
      <c r="D24" s="155">
        <f t="shared" si="2"/>
        <v>5475</v>
      </c>
      <c r="E24" s="154" t="s">
        <v>100</v>
      </c>
      <c r="F24" s="162" t="s">
        <v>377</v>
      </c>
      <c r="G24" s="161" t="str">
        <f t="shared" si="3"/>
        <v>หจก. พีพี เอ 1976 ซัพพลายเซอร์วิส 5,475 บาท</v>
      </c>
      <c r="H24" s="154" t="s">
        <v>105</v>
      </c>
      <c r="I24" s="57" t="s">
        <v>376</v>
      </c>
      <c r="J24" s="154" t="s">
        <v>39</v>
      </c>
      <c r="K24" s="138" t="s">
        <v>124</v>
      </c>
    </row>
    <row r="25" spans="1:11" s="38" customFormat="1" ht="28.5" customHeight="1">
      <c r="A25" s="154" t="s">
        <v>252</v>
      </c>
      <c r="B25" s="57" t="s">
        <v>379</v>
      </c>
      <c r="C25" s="155">
        <v>963</v>
      </c>
      <c r="D25" s="155">
        <f t="shared" si="2"/>
        <v>963</v>
      </c>
      <c r="E25" s="154" t="s">
        <v>100</v>
      </c>
      <c r="F25" s="156" t="s">
        <v>380</v>
      </c>
      <c r="G25" s="157" t="str">
        <f t="shared" si="3"/>
        <v>บจก. จเณศ เวิลดิ์ วิชั่น 963 บาท</v>
      </c>
      <c r="H25" s="154" t="s">
        <v>105</v>
      </c>
      <c r="I25" s="57" t="s">
        <v>383</v>
      </c>
      <c r="J25" s="154" t="s">
        <v>39</v>
      </c>
      <c r="K25" s="57" t="s">
        <v>362</v>
      </c>
    </row>
    <row r="26" spans="1:12" ht="22.5" customHeight="1">
      <c r="A26" s="154" t="s">
        <v>253</v>
      </c>
      <c r="B26" s="138" t="s">
        <v>137</v>
      </c>
      <c r="C26" s="155">
        <v>2621.5</v>
      </c>
      <c r="D26" s="155">
        <f t="shared" si="2"/>
        <v>2621.5</v>
      </c>
      <c r="E26" s="154" t="s">
        <v>100</v>
      </c>
      <c r="F26" s="161" t="s">
        <v>381</v>
      </c>
      <c r="G26" s="161" t="str">
        <f t="shared" si="3"/>
        <v>บจก.พีเค จูเนียร์ อินเตอร์เนชั่นแนล 2,621.50 บาท</v>
      </c>
      <c r="H26" s="154" t="s">
        <v>105</v>
      </c>
      <c r="I26" s="57" t="s">
        <v>384</v>
      </c>
      <c r="J26" s="154" t="s">
        <v>39</v>
      </c>
      <c r="K26" s="57" t="s">
        <v>256</v>
      </c>
      <c r="L26" s="27"/>
    </row>
    <row r="27" spans="1:12" ht="22.5" customHeight="1">
      <c r="A27" s="154" t="s">
        <v>254</v>
      </c>
      <c r="B27" s="138" t="s">
        <v>137</v>
      </c>
      <c r="C27" s="155">
        <v>5243</v>
      </c>
      <c r="D27" s="155">
        <f t="shared" si="2"/>
        <v>5243</v>
      </c>
      <c r="E27" s="154" t="s">
        <v>100</v>
      </c>
      <c r="F27" s="161" t="s">
        <v>382</v>
      </c>
      <c r="G27" s="161" t="str">
        <f t="shared" si="3"/>
        <v>บจก.พีเค จูเนียร์ อินเตอร์เนชั่นแนล 5,243บาท</v>
      </c>
      <c r="H27" s="154" t="s">
        <v>105</v>
      </c>
      <c r="I27" s="57" t="s">
        <v>385</v>
      </c>
      <c r="J27" s="154" t="s">
        <v>39</v>
      </c>
      <c r="K27" s="138" t="s">
        <v>266</v>
      </c>
      <c r="L27" s="27"/>
    </row>
    <row r="28" spans="1:11" s="38" customFormat="1" ht="28.5" customHeight="1">
      <c r="A28" s="154" t="s">
        <v>399</v>
      </c>
      <c r="B28" s="57" t="s">
        <v>388</v>
      </c>
      <c r="C28" s="155">
        <v>3210</v>
      </c>
      <c r="D28" s="155">
        <f>C28</f>
        <v>3210</v>
      </c>
      <c r="E28" s="154" t="s">
        <v>100</v>
      </c>
      <c r="F28" s="156" t="s">
        <v>387</v>
      </c>
      <c r="G28" s="157" t="str">
        <f>F28</f>
        <v>หจก. เมืองไทยถ้วยรางวัล 3,210 บาท</v>
      </c>
      <c r="H28" s="154" t="s">
        <v>105</v>
      </c>
      <c r="I28" s="57" t="s">
        <v>386</v>
      </c>
      <c r="J28" s="154" t="s">
        <v>39</v>
      </c>
      <c r="K28" s="57" t="s">
        <v>362</v>
      </c>
    </row>
    <row r="29" spans="1:12" ht="22.5" customHeight="1">
      <c r="A29" s="154" t="s">
        <v>400</v>
      </c>
      <c r="B29" s="138" t="s">
        <v>189</v>
      </c>
      <c r="C29" s="155">
        <v>5564</v>
      </c>
      <c r="D29" s="155">
        <f>C29</f>
        <v>5564</v>
      </c>
      <c r="E29" s="154" t="s">
        <v>100</v>
      </c>
      <c r="F29" s="161" t="s">
        <v>390</v>
      </c>
      <c r="G29" s="161" t="str">
        <f>F29</f>
        <v>บจก.พีเค จูเนียร์ อินเตอร์เนชั่นแนล 5,564 บาท</v>
      </c>
      <c r="H29" s="154" t="s">
        <v>105</v>
      </c>
      <c r="I29" s="57" t="s">
        <v>392</v>
      </c>
      <c r="J29" s="154" t="s">
        <v>39</v>
      </c>
      <c r="K29" s="138" t="s">
        <v>124</v>
      </c>
      <c r="L29" s="27"/>
    </row>
    <row r="30" spans="1:12" ht="22.5" customHeight="1">
      <c r="A30" s="154" t="s">
        <v>401</v>
      </c>
      <c r="B30" s="138" t="s">
        <v>189</v>
      </c>
      <c r="C30" s="155">
        <v>13910</v>
      </c>
      <c r="D30" s="155">
        <f>C30</f>
        <v>13910</v>
      </c>
      <c r="E30" s="154" t="s">
        <v>100</v>
      </c>
      <c r="F30" s="161" t="s">
        <v>391</v>
      </c>
      <c r="G30" s="161" t="str">
        <f>F30</f>
        <v>บจก.พีเค จูเนียร์ อินเตอร์เนชั่นแนล 13,910 บาท</v>
      </c>
      <c r="H30" s="154" t="s">
        <v>105</v>
      </c>
      <c r="I30" s="57" t="s">
        <v>389</v>
      </c>
      <c r="J30" s="154" t="s">
        <v>39</v>
      </c>
      <c r="K30" s="138" t="s">
        <v>124</v>
      </c>
      <c r="L30" s="27"/>
    </row>
    <row r="31" spans="1:12" s="166" customFormat="1" ht="28.5" customHeight="1">
      <c r="A31" s="154" t="s">
        <v>402</v>
      </c>
      <c r="B31" s="57" t="s">
        <v>393</v>
      </c>
      <c r="C31" s="155">
        <v>13428.5</v>
      </c>
      <c r="D31" s="155">
        <f>C31</f>
        <v>13428.5</v>
      </c>
      <c r="E31" s="154" t="s">
        <v>100</v>
      </c>
      <c r="F31" s="156" t="s">
        <v>394</v>
      </c>
      <c r="G31" s="157" t="str">
        <f>F31</f>
        <v>ร้านศรชัยการค้า 13,4258.50 บาท</v>
      </c>
      <c r="H31" s="154" t="s">
        <v>105</v>
      </c>
      <c r="I31" s="57" t="s">
        <v>395</v>
      </c>
      <c r="J31" s="154" t="s">
        <v>238</v>
      </c>
      <c r="K31" s="153" t="s">
        <v>304</v>
      </c>
      <c r="L31" s="165"/>
    </row>
    <row r="32" spans="1:12" s="166" customFormat="1" ht="28.5" customHeight="1">
      <c r="A32" s="154" t="s">
        <v>403</v>
      </c>
      <c r="B32" s="57" t="s">
        <v>396</v>
      </c>
      <c r="C32" s="155">
        <v>44774.15</v>
      </c>
      <c r="D32" s="155">
        <f>C32</f>
        <v>44774.15</v>
      </c>
      <c r="E32" s="154" t="s">
        <v>100</v>
      </c>
      <c r="F32" s="156" t="s">
        <v>397</v>
      </c>
      <c r="G32" s="157" t="str">
        <f>F32</f>
        <v>ร้านศรชัยการค้า 44,774.15 บาท</v>
      </c>
      <c r="H32" s="154" t="s">
        <v>105</v>
      </c>
      <c r="I32" s="57" t="s">
        <v>398</v>
      </c>
      <c r="J32" s="154" t="s">
        <v>238</v>
      </c>
      <c r="K32" s="153" t="s">
        <v>304</v>
      </c>
      <c r="L32" s="165"/>
    </row>
    <row r="33" spans="1:11" ht="19.5">
      <c r="A33" s="65"/>
      <c r="B33" s="68"/>
      <c r="C33" s="92">
        <f>SUM(C6:C32)</f>
        <v>227183.79</v>
      </c>
      <c r="D33" s="93">
        <f>SUM(D6:D32)</f>
        <v>227183.79</v>
      </c>
      <c r="E33" s="94"/>
      <c r="F33" s="93"/>
      <c r="G33" s="93"/>
      <c r="H33" s="94"/>
      <c r="I33" s="95"/>
      <c r="J33" s="94"/>
      <c r="K33" s="95"/>
    </row>
    <row r="35" spans="3:9" ht="26.25">
      <c r="C35" s="231" t="s">
        <v>58</v>
      </c>
      <c r="D35" s="231"/>
      <c r="E35" s="231"/>
      <c r="F35" s="231"/>
      <c r="G35" s="231"/>
      <c r="H35" s="231"/>
      <c r="I35" s="231"/>
    </row>
    <row r="36" spans="2:9" ht="23.25">
      <c r="B36" s="75"/>
      <c r="C36" s="97" t="s">
        <v>42</v>
      </c>
      <c r="D36" s="232" t="s">
        <v>43</v>
      </c>
      <c r="E36" s="232"/>
      <c r="F36" s="98" t="s">
        <v>46</v>
      </c>
      <c r="G36" s="98" t="s">
        <v>39</v>
      </c>
      <c r="H36" s="99" t="s">
        <v>44</v>
      </c>
      <c r="I36" s="98" t="s">
        <v>38</v>
      </c>
    </row>
    <row r="37" spans="2:9" ht="21">
      <c r="B37" s="77"/>
      <c r="C37" s="100">
        <v>1</v>
      </c>
      <c r="D37" s="233" t="s">
        <v>169</v>
      </c>
      <c r="E37" s="233"/>
      <c r="F37" s="101"/>
      <c r="G37" s="167">
        <f>C6+C7+C8</f>
        <v>28772.300000000003</v>
      </c>
      <c r="H37" s="102">
        <f>F37+G37</f>
        <v>28772.300000000003</v>
      </c>
      <c r="I37" s="103"/>
    </row>
    <row r="38" spans="2:9" ht="21">
      <c r="B38" s="77"/>
      <c r="C38" s="100">
        <v>2</v>
      </c>
      <c r="D38" s="233" t="s">
        <v>154</v>
      </c>
      <c r="E38" s="233"/>
      <c r="F38" s="101"/>
      <c r="G38" s="101">
        <f>C9</f>
        <v>8346</v>
      </c>
      <c r="H38" s="102">
        <f aca="true" t="shared" si="4" ref="H38:H48">F38+G38</f>
        <v>8346</v>
      </c>
      <c r="I38" s="103"/>
    </row>
    <row r="39" spans="2:9" ht="21">
      <c r="B39" s="76"/>
      <c r="C39" s="100">
        <v>3</v>
      </c>
      <c r="D39" s="234" t="s">
        <v>120</v>
      </c>
      <c r="E39" s="234"/>
      <c r="F39" s="101"/>
      <c r="G39" s="101">
        <f>C10+C17+C18</f>
        <v>21121.8</v>
      </c>
      <c r="H39" s="102">
        <f t="shared" si="4"/>
        <v>21121.8</v>
      </c>
      <c r="I39" s="103"/>
    </row>
    <row r="40" spans="2:9" ht="21">
      <c r="B40" s="76"/>
      <c r="C40" s="100">
        <v>4</v>
      </c>
      <c r="D40" s="237" t="s">
        <v>102</v>
      </c>
      <c r="E40" s="237"/>
      <c r="F40" s="101"/>
      <c r="G40" s="101">
        <f>C11+C16</f>
        <v>10100</v>
      </c>
      <c r="H40" s="102">
        <f t="shared" si="4"/>
        <v>10100</v>
      </c>
      <c r="I40" s="103"/>
    </row>
    <row r="41" spans="2:9" ht="21">
      <c r="B41" s="77"/>
      <c r="C41" s="100">
        <v>5</v>
      </c>
      <c r="D41" s="234" t="s">
        <v>109</v>
      </c>
      <c r="E41" s="234"/>
      <c r="F41" s="101"/>
      <c r="G41" s="101">
        <f>C12</f>
        <v>4702.89</v>
      </c>
      <c r="H41" s="102">
        <f t="shared" si="4"/>
        <v>4702.89</v>
      </c>
      <c r="I41" s="103"/>
    </row>
    <row r="42" spans="2:9" ht="21">
      <c r="B42" s="78"/>
      <c r="C42" s="100">
        <v>6</v>
      </c>
      <c r="D42" s="234" t="s">
        <v>256</v>
      </c>
      <c r="E42" s="234"/>
      <c r="F42" s="101"/>
      <c r="G42" s="101">
        <f>C13+C26</f>
        <v>39001.5</v>
      </c>
      <c r="H42" s="102">
        <f t="shared" si="4"/>
        <v>39001.5</v>
      </c>
      <c r="I42" s="103"/>
    </row>
    <row r="43" spans="2:9" ht="21">
      <c r="B43" s="78"/>
      <c r="C43" s="100">
        <v>7</v>
      </c>
      <c r="D43" s="238" t="s">
        <v>124</v>
      </c>
      <c r="E43" s="239"/>
      <c r="F43" s="101"/>
      <c r="G43" s="101">
        <f>C14+C24+C29+C30</f>
        <v>29015</v>
      </c>
      <c r="H43" s="102">
        <f t="shared" si="4"/>
        <v>29015</v>
      </c>
      <c r="I43" s="103"/>
    </row>
    <row r="44" spans="2:9" ht="21">
      <c r="B44" s="78"/>
      <c r="C44" s="100">
        <v>8</v>
      </c>
      <c r="D44" s="238" t="s">
        <v>266</v>
      </c>
      <c r="E44" s="239"/>
      <c r="F44" s="101"/>
      <c r="G44" s="101">
        <f>C15+C27</f>
        <v>9148.5</v>
      </c>
      <c r="H44" s="102">
        <f t="shared" si="4"/>
        <v>9148.5</v>
      </c>
      <c r="I44" s="103"/>
    </row>
    <row r="45" spans="2:9" ht="21">
      <c r="B45" s="78"/>
      <c r="C45" s="100">
        <v>9</v>
      </c>
      <c r="D45" s="151" t="s">
        <v>362</v>
      </c>
      <c r="E45" s="152"/>
      <c r="F45" s="101"/>
      <c r="G45" s="101">
        <f>C19+C20+C28+C25+C22</f>
        <v>11240.35</v>
      </c>
      <c r="H45" s="102">
        <f t="shared" si="4"/>
        <v>11240.35</v>
      </c>
      <c r="I45" s="103"/>
    </row>
    <row r="46" spans="2:9" ht="21">
      <c r="B46" s="78"/>
      <c r="C46" s="100">
        <v>10</v>
      </c>
      <c r="D46" s="57" t="s">
        <v>368</v>
      </c>
      <c r="E46" s="150"/>
      <c r="F46" s="101"/>
      <c r="G46" s="101">
        <f>C21</f>
        <v>898.8</v>
      </c>
      <c r="H46" s="102">
        <f t="shared" si="4"/>
        <v>898.8</v>
      </c>
      <c r="I46" s="103"/>
    </row>
    <row r="47" spans="2:9" ht="21">
      <c r="B47" s="78"/>
      <c r="C47" s="100">
        <v>11</v>
      </c>
      <c r="D47" s="238" t="s">
        <v>373</v>
      </c>
      <c r="E47" s="239"/>
      <c r="F47" s="101"/>
      <c r="G47" s="101">
        <f>C23</f>
        <v>6634</v>
      </c>
      <c r="H47" s="102">
        <f t="shared" si="4"/>
        <v>6634</v>
      </c>
      <c r="I47" s="103"/>
    </row>
    <row r="48" spans="2:9" ht="21">
      <c r="B48" s="78"/>
      <c r="C48" s="100">
        <v>12</v>
      </c>
      <c r="D48" s="238" t="s">
        <v>304</v>
      </c>
      <c r="E48" s="239"/>
      <c r="F48" s="168">
        <f>C31+C32</f>
        <v>58202.65</v>
      </c>
      <c r="G48" s="101"/>
      <c r="H48" s="102">
        <f t="shared" si="4"/>
        <v>58202.65</v>
      </c>
      <c r="I48" s="103"/>
    </row>
    <row r="49" spans="2:9" ht="21">
      <c r="B49" s="77"/>
      <c r="C49" s="230" t="s">
        <v>45</v>
      </c>
      <c r="D49" s="230"/>
      <c r="E49" s="230"/>
      <c r="F49" s="93">
        <f>SUM(F37:F48)</f>
        <v>58202.65</v>
      </c>
      <c r="G49" s="93">
        <f>SUM(G37:G48)</f>
        <v>168981.13999999998</v>
      </c>
      <c r="H49" s="104">
        <f>SUM(H37:H48)</f>
        <v>227183.78999999998</v>
      </c>
      <c r="I49" s="95"/>
    </row>
    <row r="50" ht="19.5">
      <c r="B50" s="77"/>
    </row>
    <row r="51" spans="2:8" ht="19.5">
      <c r="B51" s="77"/>
      <c r="H51" s="169">
        <f>D33-H49</f>
        <v>0</v>
      </c>
    </row>
    <row r="52" ht="19.5">
      <c r="B52" s="78"/>
    </row>
    <row r="53" ht="19.5">
      <c r="B53" s="77"/>
    </row>
    <row r="54" ht="19.5">
      <c r="B54" s="75"/>
    </row>
    <row r="55" ht="19.5">
      <c r="B55" s="75"/>
    </row>
    <row r="56" ht="19.5">
      <c r="B56" s="75"/>
    </row>
    <row r="57" ht="19.5">
      <c r="B57" s="75"/>
    </row>
    <row r="58" ht="19.5">
      <c r="B58" s="75"/>
    </row>
    <row r="59" ht="19.5">
      <c r="B59" s="75"/>
    </row>
  </sheetData>
  <sheetProtection/>
  <mergeCells count="21">
    <mergeCell ref="D44:E44"/>
    <mergeCell ref="C49:E49"/>
    <mergeCell ref="D41:E41"/>
    <mergeCell ref="D42:E42"/>
    <mergeCell ref="D43:E43"/>
    <mergeCell ref="D48:E48"/>
    <mergeCell ref="D47:E47"/>
    <mergeCell ref="C35:I35"/>
    <mergeCell ref="D36:E36"/>
    <mergeCell ref="D37:E37"/>
    <mergeCell ref="D38:E38"/>
    <mergeCell ref="D39:E39"/>
    <mergeCell ref="D40:E40"/>
    <mergeCell ref="K4:K5"/>
    <mergeCell ref="I1:K1"/>
    <mergeCell ref="A2:I2"/>
    <mergeCell ref="A3:I3"/>
    <mergeCell ref="A4:A5"/>
    <mergeCell ref="B4:B5"/>
    <mergeCell ref="E4:E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1">
      <selection activeCell="A11" sqref="A11:IV11"/>
    </sheetView>
  </sheetViews>
  <sheetFormatPr defaultColWidth="9.140625" defaultRowHeight="12.75"/>
  <cols>
    <col min="1" max="1" width="5.28125" style="28" customWidth="1"/>
    <col min="2" max="2" width="32.57421875" style="26" customWidth="1"/>
    <col min="3" max="3" width="15.421875" style="26" customWidth="1"/>
    <col min="4" max="4" width="15.140625" style="29" customWidth="1"/>
    <col min="5" max="5" width="18.57421875" style="30" customWidth="1"/>
    <col min="6" max="6" width="34.00390625" style="29" customWidth="1"/>
    <col min="7" max="7" width="33.57421875" style="29" customWidth="1"/>
    <col min="8" max="8" width="16.140625" style="30" customWidth="1"/>
    <col min="9" max="9" width="24.28125" style="27" customWidth="1"/>
    <col min="10" max="10" width="12.421875" style="30" customWidth="1"/>
    <col min="11" max="11" width="36.851562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59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22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225"/>
    </row>
    <row r="6" spans="1:11" ht="22.5" customHeight="1">
      <c r="A6" s="154" t="s">
        <v>177</v>
      </c>
      <c r="B6" s="138" t="s">
        <v>137</v>
      </c>
      <c r="C6" s="155">
        <v>3274.2</v>
      </c>
      <c r="D6" s="155">
        <f aca="true" t="shared" si="0" ref="D6:D11">C6</f>
        <v>3274.2</v>
      </c>
      <c r="E6" s="154" t="s">
        <v>100</v>
      </c>
      <c r="F6" s="161" t="s">
        <v>278</v>
      </c>
      <c r="G6" s="161" t="str">
        <f aca="true" t="shared" si="1" ref="G6:G11">F6</f>
        <v>บจก.พีเค จูเนียร์ อินเตอร์เนชั่นแนล 3,274.20 บาท</v>
      </c>
      <c r="H6" s="154" t="s">
        <v>105</v>
      </c>
      <c r="I6" s="57" t="s">
        <v>404</v>
      </c>
      <c r="J6" s="154" t="s">
        <v>39</v>
      </c>
      <c r="K6" s="138" t="s">
        <v>115</v>
      </c>
    </row>
    <row r="7" spans="1:11" ht="22.5" customHeight="1">
      <c r="A7" s="154" t="s">
        <v>178</v>
      </c>
      <c r="B7" s="138" t="s">
        <v>139</v>
      </c>
      <c r="C7" s="155">
        <v>24877.5</v>
      </c>
      <c r="D7" s="155">
        <f t="shared" si="0"/>
        <v>24877.5</v>
      </c>
      <c r="E7" s="154" t="s">
        <v>100</v>
      </c>
      <c r="F7" s="156" t="s">
        <v>405</v>
      </c>
      <c r="G7" s="161" t="str">
        <f t="shared" si="1"/>
        <v>หจก. 175 ซัพพลาย 24,877.50  บาท</v>
      </c>
      <c r="H7" s="154" t="s">
        <v>105</v>
      </c>
      <c r="I7" s="57" t="s">
        <v>406</v>
      </c>
      <c r="J7" s="154" t="s">
        <v>39</v>
      </c>
      <c r="K7" s="103" t="s">
        <v>266</v>
      </c>
    </row>
    <row r="8" spans="1:11" s="38" customFormat="1" ht="28.5" customHeight="1">
      <c r="A8" s="154" t="s">
        <v>127</v>
      </c>
      <c r="B8" s="57" t="s">
        <v>407</v>
      </c>
      <c r="C8" s="155">
        <v>73506.33</v>
      </c>
      <c r="D8" s="155">
        <f t="shared" si="0"/>
        <v>73506.33</v>
      </c>
      <c r="E8" s="154" t="s">
        <v>100</v>
      </c>
      <c r="F8" s="156" t="s">
        <v>408</v>
      </c>
      <c r="G8" s="157" t="str">
        <f t="shared" si="1"/>
        <v>ร้านศรชัยการค้า 73,506.33 บาท</v>
      </c>
      <c r="H8" s="154" t="s">
        <v>105</v>
      </c>
      <c r="I8" s="57" t="s">
        <v>409</v>
      </c>
      <c r="J8" s="154" t="s">
        <v>39</v>
      </c>
      <c r="K8" s="57" t="s">
        <v>169</v>
      </c>
    </row>
    <row r="9" spans="1:11" s="38" customFormat="1" ht="28.5" customHeight="1">
      <c r="A9" s="154" t="s">
        <v>179</v>
      </c>
      <c r="B9" s="57" t="s">
        <v>359</v>
      </c>
      <c r="C9" s="155">
        <v>4932.7</v>
      </c>
      <c r="D9" s="155">
        <f t="shared" si="0"/>
        <v>4932.7</v>
      </c>
      <c r="E9" s="154" t="s">
        <v>100</v>
      </c>
      <c r="F9" s="156" t="s">
        <v>422</v>
      </c>
      <c r="G9" s="157" t="str">
        <f t="shared" si="1"/>
        <v>ร้านศรชัยการค้า 4,932.70 บาท</v>
      </c>
      <c r="H9" s="154" t="s">
        <v>105</v>
      </c>
      <c r="I9" s="57" t="s">
        <v>424</v>
      </c>
      <c r="J9" s="154" t="s">
        <v>238</v>
      </c>
      <c r="K9" s="57" t="s">
        <v>410</v>
      </c>
    </row>
    <row r="10" spans="1:11" s="38" customFormat="1" ht="28.5" customHeight="1">
      <c r="A10" s="154" t="s">
        <v>180</v>
      </c>
      <c r="B10" s="57" t="s">
        <v>411</v>
      </c>
      <c r="C10" s="155">
        <v>995.1</v>
      </c>
      <c r="D10" s="155">
        <f t="shared" si="0"/>
        <v>995.1</v>
      </c>
      <c r="E10" s="154" t="s">
        <v>100</v>
      </c>
      <c r="F10" s="156" t="s">
        <v>364</v>
      </c>
      <c r="G10" s="157" t="str">
        <f t="shared" si="1"/>
        <v>ร้านศรชัยการค้า 995.10 บาท</v>
      </c>
      <c r="H10" s="154" t="s">
        <v>105</v>
      </c>
      <c r="I10" s="57" t="s">
        <v>412</v>
      </c>
      <c r="J10" s="154" t="s">
        <v>238</v>
      </c>
      <c r="K10" s="57" t="s">
        <v>410</v>
      </c>
    </row>
    <row r="11" spans="1:11" s="38" customFormat="1" ht="28.5" customHeight="1">
      <c r="A11" s="154" t="s">
        <v>181</v>
      </c>
      <c r="B11" s="57" t="s">
        <v>413</v>
      </c>
      <c r="C11" s="155">
        <v>7000</v>
      </c>
      <c r="D11" s="155">
        <f t="shared" si="0"/>
        <v>7000</v>
      </c>
      <c r="E11" s="154" t="s">
        <v>100</v>
      </c>
      <c r="F11" s="156" t="s">
        <v>414</v>
      </c>
      <c r="G11" s="157" t="str">
        <f t="shared" si="1"/>
        <v>นายอำนาจ ศังขะปักษิณ 7,000 บาท</v>
      </c>
      <c r="H11" s="154" t="s">
        <v>105</v>
      </c>
      <c r="I11" s="57" t="s">
        <v>415</v>
      </c>
      <c r="J11" s="154" t="s">
        <v>238</v>
      </c>
      <c r="K11" s="57" t="s">
        <v>410</v>
      </c>
    </row>
    <row r="12" spans="1:11" s="38" customFormat="1" ht="28.5" customHeight="1">
      <c r="A12" s="154" t="s">
        <v>182</v>
      </c>
      <c r="B12" s="57" t="s">
        <v>417</v>
      </c>
      <c r="C12" s="155">
        <v>30495</v>
      </c>
      <c r="D12" s="155">
        <f aca="true" t="shared" si="2" ref="D12:D19">C12</f>
        <v>30495</v>
      </c>
      <c r="E12" s="154" t="s">
        <v>100</v>
      </c>
      <c r="F12" s="156" t="s">
        <v>421</v>
      </c>
      <c r="G12" s="157" t="str">
        <f aca="true" t="shared" si="3" ref="G12:G20">F12</f>
        <v>บจก.ป.ประตูม้วน ลวดตาข่าย 30,495 บาท</v>
      </c>
      <c r="H12" s="154" t="s">
        <v>105</v>
      </c>
      <c r="I12" s="57" t="s">
        <v>416</v>
      </c>
      <c r="J12" s="154" t="s">
        <v>39</v>
      </c>
      <c r="K12" s="57" t="s">
        <v>169</v>
      </c>
    </row>
    <row r="13" spans="1:11" s="38" customFormat="1" ht="28.5" customHeight="1">
      <c r="A13" s="154" t="s">
        <v>183</v>
      </c>
      <c r="B13" s="57" t="s">
        <v>418</v>
      </c>
      <c r="C13" s="155">
        <v>10720</v>
      </c>
      <c r="D13" s="155">
        <f t="shared" si="2"/>
        <v>10720</v>
      </c>
      <c r="E13" s="154" t="s">
        <v>100</v>
      </c>
      <c r="F13" s="156" t="s">
        <v>419</v>
      </c>
      <c r="G13" s="157" t="str">
        <f t="shared" si="3"/>
        <v>บจก.กีฬาภัณฑ์ 10,720 บาท</v>
      </c>
      <c r="H13" s="154" t="s">
        <v>105</v>
      </c>
      <c r="I13" s="57" t="s">
        <v>420</v>
      </c>
      <c r="J13" s="154" t="s">
        <v>39</v>
      </c>
      <c r="K13" s="57" t="s">
        <v>362</v>
      </c>
    </row>
    <row r="14" spans="1:11" ht="22.5" customHeight="1">
      <c r="A14" s="154" t="s">
        <v>184</v>
      </c>
      <c r="B14" s="138" t="s">
        <v>99</v>
      </c>
      <c r="C14" s="155">
        <v>6180</v>
      </c>
      <c r="D14" s="155">
        <f t="shared" si="2"/>
        <v>6180</v>
      </c>
      <c r="E14" s="154" t="s">
        <v>100</v>
      </c>
      <c r="F14" s="163" t="s">
        <v>464</v>
      </c>
      <c r="G14" s="163" t="str">
        <f t="shared" si="3"/>
        <v>ธนาคารกรุงไทย 6,180  บาท</v>
      </c>
      <c r="H14" s="154" t="s">
        <v>105</v>
      </c>
      <c r="I14" s="57" t="s">
        <v>423</v>
      </c>
      <c r="J14" s="154" t="s">
        <v>39</v>
      </c>
      <c r="K14" s="138" t="s">
        <v>102</v>
      </c>
    </row>
    <row r="15" spans="1:11" s="38" customFormat="1" ht="28.5" customHeight="1">
      <c r="A15" s="154" t="s">
        <v>185</v>
      </c>
      <c r="B15" s="57" t="s">
        <v>425</v>
      </c>
      <c r="C15" s="155">
        <v>417.3</v>
      </c>
      <c r="D15" s="155">
        <f t="shared" si="2"/>
        <v>417.3</v>
      </c>
      <c r="E15" s="154" t="s">
        <v>100</v>
      </c>
      <c r="F15" s="156" t="s">
        <v>426</v>
      </c>
      <c r="G15" s="157" t="str">
        <f t="shared" si="3"/>
        <v>ร้านศรชัยการค้า  417.30 บาท</v>
      </c>
      <c r="H15" s="154" t="s">
        <v>105</v>
      </c>
      <c r="I15" s="57" t="s">
        <v>427</v>
      </c>
      <c r="J15" s="154" t="s">
        <v>39</v>
      </c>
      <c r="K15" s="57" t="s">
        <v>428</v>
      </c>
    </row>
    <row r="16" spans="1:11" s="38" customFormat="1" ht="28.5" customHeight="1">
      <c r="A16" s="154" t="s">
        <v>245</v>
      </c>
      <c r="B16" s="57" t="s">
        <v>429</v>
      </c>
      <c r="C16" s="155">
        <v>3563.1</v>
      </c>
      <c r="D16" s="155">
        <f t="shared" si="2"/>
        <v>3563.1</v>
      </c>
      <c r="E16" s="154" t="s">
        <v>100</v>
      </c>
      <c r="F16" s="156" t="s">
        <v>430</v>
      </c>
      <c r="G16" s="157" t="str">
        <f t="shared" si="3"/>
        <v>ร้านศรชัยการค้า  3,563.10 บาท</v>
      </c>
      <c r="H16" s="154" t="s">
        <v>105</v>
      </c>
      <c r="I16" s="57" t="s">
        <v>431</v>
      </c>
      <c r="J16" s="154" t="s">
        <v>39</v>
      </c>
      <c r="K16" s="57" t="s">
        <v>432</v>
      </c>
    </row>
    <row r="17" spans="1:11" s="38" customFormat="1" ht="28.5" customHeight="1">
      <c r="A17" s="154" t="s">
        <v>243</v>
      </c>
      <c r="B17" s="57" t="s">
        <v>435</v>
      </c>
      <c r="C17" s="155">
        <v>1251.9</v>
      </c>
      <c r="D17" s="155">
        <f t="shared" si="2"/>
        <v>1251.9</v>
      </c>
      <c r="E17" s="154" t="s">
        <v>100</v>
      </c>
      <c r="F17" s="156" t="s">
        <v>436</v>
      </c>
      <c r="G17" s="157" t="str">
        <f t="shared" si="3"/>
        <v>ร้านศรชัยการค้า  1,251.90 บาท</v>
      </c>
      <c r="H17" s="154" t="s">
        <v>105</v>
      </c>
      <c r="I17" s="57" t="s">
        <v>437</v>
      </c>
      <c r="J17" s="154" t="s">
        <v>39</v>
      </c>
      <c r="K17" s="57" t="s">
        <v>147</v>
      </c>
    </row>
    <row r="18" spans="1:11" s="38" customFormat="1" ht="28.5" customHeight="1">
      <c r="A18" s="154" t="s">
        <v>246</v>
      </c>
      <c r="B18" s="57" t="s">
        <v>433</v>
      </c>
      <c r="C18" s="155">
        <v>834.6</v>
      </c>
      <c r="D18" s="155">
        <f t="shared" si="2"/>
        <v>834.6</v>
      </c>
      <c r="E18" s="154" t="s">
        <v>100</v>
      </c>
      <c r="F18" s="156" t="s">
        <v>430</v>
      </c>
      <c r="G18" s="157" t="str">
        <f t="shared" si="3"/>
        <v>ร้านศรชัยการค้า  3,563.10 บาท</v>
      </c>
      <c r="H18" s="154" t="s">
        <v>105</v>
      </c>
      <c r="I18" s="57" t="s">
        <v>434</v>
      </c>
      <c r="J18" s="154" t="s">
        <v>39</v>
      </c>
      <c r="K18" s="57" t="s">
        <v>118</v>
      </c>
    </row>
    <row r="19" spans="1:11" ht="22.5" customHeight="1">
      <c r="A19" s="154" t="s">
        <v>247</v>
      </c>
      <c r="B19" s="138" t="s">
        <v>438</v>
      </c>
      <c r="C19" s="155">
        <v>4708</v>
      </c>
      <c r="D19" s="155">
        <f t="shared" si="2"/>
        <v>4708</v>
      </c>
      <c r="E19" s="154" t="s">
        <v>100</v>
      </c>
      <c r="F19" s="161" t="s">
        <v>439</v>
      </c>
      <c r="G19" s="161" t="str">
        <f t="shared" si="3"/>
        <v>บจก.พีเค จูเนียร์ อินเตอร์เนชั่นแนล 4,708 บาท</v>
      </c>
      <c r="H19" s="154" t="s">
        <v>105</v>
      </c>
      <c r="I19" s="57" t="s">
        <v>440</v>
      </c>
      <c r="J19" s="154" t="s">
        <v>39</v>
      </c>
      <c r="K19" s="138" t="s">
        <v>106</v>
      </c>
    </row>
    <row r="20" spans="1:11" s="173" customFormat="1" ht="28.5" customHeight="1">
      <c r="A20" s="154" t="s">
        <v>248</v>
      </c>
      <c r="B20" s="171" t="s">
        <v>321</v>
      </c>
      <c r="C20" s="155">
        <v>12604.6</v>
      </c>
      <c r="D20" s="155">
        <f>C20</f>
        <v>12604.6</v>
      </c>
      <c r="E20" s="170" t="s">
        <v>100</v>
      </c>
      <c r="F20" s="172" t="s">
        <v>441</v>
      </c>
      <c r="G20" s="171" t="str">
        <f t="shared" si="3"/>
        <v>ร้านศรชัยการค้า 12,604.60บาท</v>
      </c>
      <c r="H20" s="170" t="s">
        <v>105</v>
      </c>
      <c r="I20" s="171" t="s">
        <v>444</v>
      </c>
      <c r="J20" s="170" t="s">
        <v>39</v>
      </c>
      <c r="K20" s="171" t="s">
        <v>169</v>
      </c>
    </row>
    <row r="21" spans="1:11" s="173" customFormat="1" ht="28.5" customHeight="1">
      <c r="A21" s="154" t="s">
        <v>249</v>
      </c>
      <c r="B21" s="171" t="s">
        <v>442</v>
      </c>
      <c r="C21" s="155">
        <v>4601</v>
      </c>
      <c r="D21" s="155">
        <f>C21</f>
        <v>4601</v>
      </c>
      <c r="E21" s="170" t="s">
        <v>100</v>
      </c>
      <c r="F21" s="172" t="s">
        <v>445</v>
      </c>
      <c r="G21" s="171" t="str">
        <f>F21</f>
        <v>บจก.โทโทล โซลูชั่น เซอร์ วิส 4,601 บาท</v>
      </c>
      <c r="H21" s="170" t="s">
        <v>105</v>
      </c>
      <c r="I21" s="171" t="s">
        <v>443</v>
      </c>
      <c r="J21" s="170" t="s">
        <v>39</v>
      </c>
      <c r="K21" s="171" t="s">
        <v>144</v>
      </c>
    </row>
    <row r="22" spans="1:11" ht="30.75" customHeight="1">
      <c r="A22" s="31"/>
      <c r="B22" s="40"/>
      <c r="C22" s="176">
        <f>SUM(C6:C21)</f>
        <v>189961.33000000002</v>
      </c>
      <c r="D22" s="176">
        <f>SUM(D6:D21)</f>
        <v>189961.33000000002</v>
      </c>
      <c r="E22" s="31"/>
      <c r="F22" s="36"/>
      <c r="G22" s="36"/>
      <c r="H22" s="31"/>
      <c r="I22" s="33"/>
      <c r="J22" s="31"/>
      <c r="K22" s="41"/>
    </row>
    <row r="24" spans="3:9" ht="26.25">
      <c r="C24" s="212" t="s">
        <v>60</v>
      </c>
      <c r="D24" s="212"/>
      <c r="E24" s="212"/>
      <c r="F24" s="212"/>
      <c r="G24" s="212"/>
      <c r="H24" s="212"/>
      <c r="I24" s="212"/>
    </row>
    <row r="25" spans="3:9" ht="23.25">
      <c r="C25" s="42" t="s">
        <v>42</v>
      </c>
      <c r="D25" s="222" t="s">
        <v>43</v>
      </c>
      <c r="E25" s="223"/>
      <c r="F25" s="55" t="s">
        <v>46</v>
      </c>
      <c r="G25" s="55" t="s">
        <v>39</v>
      </c>
      <c r="H25" s="43" t="s">
        <v>44</v>
      </c>
      <c r="I25" s="55" t="s">
        <v>38</v>
      </c>
    </row>
    <row r="26" spans="3:9" ht="21">
      <c r="C26" s="45">
        <v>1</v>
      </c>
      <c r="D26" s="220" t="s">
        <v>115</v>
      </c>
      <c r="E26" s="221"/>
      <c r="F26" s="66"/>
      <c r="G26" s="66">
        <f>C6</f>
        <v>3274.2</v>
      </c>
      <c r="H26" s="67">
        <f>F26+G26</f>
        <v>3274.2</v>
      </c>
      <c r="I26" s="60"/>
    </row>
    <row r="27" spans="3:9" ht="21">
      <c r="C27" s="45">
        <v>2</v>
      </c>
      <c r="D27" s="220" t="s">
        <v>266</v>
      </c>
      <c r="E27" s="221"/>
      <c r="F27" s="66"/>
      <c r="G27" s="66">
        <f>C7</f>
        <v>24877.5</v>
      </c>
      <c r="H27" s="67">
        <f aca="true" t="shared" si="4" ref="H27:H37">F27+G27</f>
        <v>24877.5</v>
      </c>
      <c r="I27" s="60"/>
    </row>
    <row r="28" spans="3:9" ht="21">
      <c r="C28" s="45">
        <v>3</v>
      </c>
      <c r="D28" s="220" t="s">
        <v>169</v>
      </c>
      <c r="E28" s="221"/>
      <c r="F28" s="66"/>
      <c r="G28" s="66">
        <f>C8+C12+C20</f>
        <v>116605.93000000001</v>
      </c>
      <c r="H28" s="67">
        <f t="shared" si="4"/>
        <v>116605.93000000001</v>
      </c>
      <c r="I28" s="60"/>
    </row>
    <row r="29" spans="3:9" ht="21">
      <c r="C29" s="45">
        <v>4</v>
      </c>
      <c r="D29" s="240" t="s">
        <v>410</v>
      </c>
      <c r="E29" s="241"/>
      <c r="F29" s="66">
        <f>C9+C10+C11</f>
        <v>12927.8</v>
      </c>
      <c r="G29" s="60"/>
      <c r="H29" s="67">
        <f t="shared" si="4"/>
        <v>12927.8</v>
      </c>
      <c r="I29" s="60"/>
    </row>
    <row r="30" spans="3:9" ht="21">
      <c r="C30" s="45">
        <v>5</v>
      </c>
      <c r="D30" s="220" t="s">
        <v>362</v>
      </c>
      <c r="E30" s="221"/>
      <c r="F30" s="66"/>
      <c r="G30" s="66">
        <f>C13</f>
        <v>10720</v>
      </c>
      <c r="H30" s="67">
        <f t="shared" si="4"/>
        <v>10720</v>
      </c>
      <c r="I30" s="60"/>
    </row>
    <row r="31" spans="3:9" ht="21">
      <c r="C31" s="45">
        <v>6</v>
      </c>
      <c r="D31" s="208" t="s">
        <v>102</v>
      </c>
      <c r="E31" s="209"/>
      <c r="F31" s="66"/>
      <c r="G31" s="66">
        <f>C14</f>
        <v>6180</v>
      </c>
      <c r="H31" s="67">
        <f t="shared" si="4"/>
        <v>6180</v>
      </c>
      <c r="I31" s="60"/>
    </row>
    <row r="32" spans="3:9" ht="21">
      <c r="C32" s="45">
        <v>7</v>
      </c>
      <c r="D32" s="208" t="s">
        <v>428</v>
      </c>
      <c r="E32" s="209"/>
      <c r="F32" s="66"/>
      <c r="G32" s="66">
        <f>C15</f>
        <v>417.3</v>
      </c>
      <c r="H32" s="67">
        <f t="shared" si="4"/>
        <v>417.3</v>
      </c>
      <c r="I32" s="60"/>
    </row>
    <row r="33" spans="3:9" ht="21">
      <c r="C33" s="45">
        <v>8</v>
      </c>
      <c r="D33" s="208" t="s">
        <v>432</v>
      </c>
      <c r="E33" s="209"/>
      <c r="F33" s="66"/>
      <c r="G33" s="66">
        <f>C16</f>
        <v>3563.1</v>
      </c>
      <c r="H33" s="67">
        <f t="shared" si="4"/>
        <v>3563.1</v>
      </c>
      <c r="I33" s="60"/>
    </row>
    <row r="34" spans="3:9" ht="21">
      <c r="C34" s="45">
        <v>9</v>
      </c>
      <c r="D34" s="215" t="s">
        <v>118</v>
      </c>
      <c r="E34" s="216"/>
      <c r="F34" s="66"/>
      <c r="G34" s="66">
        <f>C18</f>
        <v>834.6</v>
      </c>
      <c r="H34" s="67">
        <f t="shared" si="4"/>
        <v>834.6</v>
      </c>
      <c r="I34" s="60"/>
    </row>
    <row r="35" spans="3:9" ht="21">
      <c r="C35" s="45">
        <v>10</v>
      </c>
      <c r="D35" s="215" t="s">
        <v>147</v>
      </c>
      <c r="E35" s="216"/>
      <c r="F35" s="66"/>
      <c r="G35" s="66">
        <f>C17</f>
        <v>1251.9</v>
      </c>
      <c r="H35" s="67">
        <f t="shared" si="4"/>
        <v>1251.9</v>
      </c>
      <c r="I35" s="60"/>
    </row>
    <row r="36" spans="3:9" ht="21">
      <c r="C36" s="45">
        <v>11</v>
      </c>
      <c r="D36" s="215" t="s">
        <v>106</v>
      </c>
      <c r="E36" s="216"/>
      <c r="F36" s="66"/>
      <c r="G36" s="66">
        <f>C19</f>
        <v>4708</v>
      </c>
      <c r="H36" s="67">
        <f t="shared" si="4"/>
        <v>4708</v>
      </c>
      <c r="I36" s="60"/>
    </row>
    <row r="37" spans="3:9" ht="21">
      <c r="C37" s="45">
        <v>12</v>
      </c>
      <c r="D37" s="215" t="s">
        <v>144</v>
      </c>
      <c r="E37" s="216"/>
      <c r="F37" s="66"/>
      <c r="G37" s="66">
        <f>C21</f>
        <v>4601</v>
      </c>
      <c r="H37" s="67">
        <f t="shared" si="4"/>
        <v>4601</v>
      </c>
      <c r="I37" s="60"/>
    </row>
    <row r="38" spans="3:9" ht="21">
      <c r="C38" s="217" t="s">
        <v>45</v>
      </c>
      <c r="D38" s="218"/>
      <c r="E38" s="219"/>
      <c r="F38" s="73">
        <f>SUM(F26:F37)</f>
        <v>12927.8</v>
      </c>
      <c r="G38" s="73">
        <f>SUM(G26:G37)</f>
        <v>177033.53</v>
      </c>
      <c r="H38" s="72">
        <f>SUM(H26:H37)</f>
        <v>189961.33</v>
      </c>
      <c r="I38" s="60"/>
    </row>
  </sheetData>
  <sheetProtection/>
  <mergeCells count="23">
    <mergeCell ref="D34:E34"/>
    <mergeCell ref="D27:E27"/>
    <mergeCell ref="D28:E28"/>
    <mergeCell ref="D29:E29"/>
    <mergeCell ref="D32:E32"/>
    <mergeCell ref="D33:E33"/>
    <mergeCell ref="I1:K1"/>
    <mergeCell ref="A2:I2"/>
    <mergeCell ref="A3:I3"/>
    <mergeCell ref="A4:A5"/>
    <mergeCell ref="B4:B5"/>
    <mergeCell ref="E4:E5"/>
    <mergeCell ref="J4:J5"/>
    <mergeCell ref="D35:E35"/>
    <mergeCell ref="D36:E36"/>
    <mergeCell ref="D37:E37"/>
    <mergeCell ref="C38:E38"/>
    <mergeCell ref="K4:K5"/>
    <mergeCell ref="C24:I24"/>
    <mergeCell ref="D25:E25"/>
    <mergeCell ref="D26:E26"/>
    <mergeCell ref="D30:E30"/>
    <mergeCell ref="D31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8">
      <selection activeCell="B27" sqref="B27"/>
    </sheetView>
  </sheetViews>
  <sheetFormatPr defaultColWidth="9.140625" defaultRowHeight="12.75"/>
  <cols>
    <col min="1" max="1" width="5.28125" style="28" customWidth="1"/>
    <col min="2" max="2" width="32.57421875" style="26" customWidth="1"/>
    <col min="3" max="3" width="12.421875" style="26" customWidth="1"/>
    <col min="4" max="4" width="10.57421875" style="29" customWidth="1"/>
    <col min="5" max="5" width="23.140625" style="30" customWidth="1"/>
    <col min="6" max="6" width="36.28125" style="29" customWidth="1"/>
    <col min="7" max="7" width="33.57421875" style="29" customWidth="1"/>
    <col min="8" max="8" width="16.00390625" style="30" customWidth="1"/>
    <col min="9" max="9" width="24.28125" style="27" customWidth="1"/>
    <col min="10" max="10" width="12.421875" style="30" customWidth="1"/>
    <col min="11" max="11" width="34.851562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61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19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196"/>
    </row>
    <row r="6" spans="1:11" s="38" customFormat="1" ht="28.5" customHeight="1">
      <c r="A6" s="154" t="s">
        <v>177</v>
      </c>
      <c r="B6" s="57" t="s">
        <v>448</v>
      </c>
      <c r="C6" s="155">
        <v>30627.68</v>
      </c>
      <c r="D6" s="155">
        <f aca="true" t="shared" si="0" ref="D6:D12">C6</f>
        <v>30627.68</v>
      </c>
      <c r="E6" s="154" t="s">
        <v>100</v>
      </c>
      <c r="F6" s="156" t="s">
        <v>446</v>
      </c>
      <c r="G6" s="157" t="str">
        <f aca="true" t="shared" si="1" ref="G6:G12">F6</f>
        <v>ร้านศรชัยการค้า 30,627.68 บาท</v>
      </c>
      <c r="H6" s="154" t="s">
        <v>105</v>
      </c>
      <c r="I6" s="57" t="s">
        <v>447</v>
      </c>
      <c r="J6" s="154" t="s">
        <v>238</v>
      </c>
      <c r="K6" s="57" t="s">
        <v>410</v>
      </c>
    </row>
    <row r="7" spans="1:11" s="173" customFormat="1" ht="28.5" customHeight="1">
      <c r="A7" s="154" t="s">
        <v>178</v>
      </c>
      <c r="B7" s="171" t="s">
        <v>449</v>
      </c>
      <c r="C7" s="155">
        <v>19046</v>
      </c>
      <c r="D7" s="155">
        <f t="shared" si="0"/>
        <v>19046</v>
      </c>
      <c r="E7" s="170" t="s">
        <v>100</v>
      </c>
      <c r="F7" s="172" t="s">
        <v>450</v>
      </c>
      <c r="G7" s="171" t="str">
        <f t="shared" si="1"/>
        <v>ร้านศรชัยการค้า 19,046 บาท</v>
      </c>
      <c r="H7" s="170" t="s">
        <v>105</v>
      </c>
      <c r="I7" s="171" t="s">
        <v>451</v>
      </c>
      <c r="J7" s="170" t="s">
        <v>39</v>
      </c>
      <c r="K7" s="171" t="s">
        <v>169</v>
      </c>
    </row>
    <row r="8" spans="1:11" ht="22.5" customHeight="1">
      <c r="A8" s="154" t="s">
        <v>127</v>
      </c>
      <c r="B8" s="138" t="s">
        <v>452</v>
      </c>
      <c r="C8" s="155">
        <v>4964.8</v>
      </c>
      <c r="D8" s="155">
        <f t="shared" si="0"/>
        <v>4964.8</v>
      </c>
      <c r="E8" s="154" t="s">
        <v>100</v>
      </c>
      <c r="F8" s="161" t="s">
        <v>453</v>
      </c>
      <c r="G8" s="161" t="str">
        <f t="shared" si="1"/>
        <v>บจก.พีเค จูเนียร์ อินเตอร์เนชั่นแนล 4,964.80 บาท</v>
      </c>
      <c r="H8" s="154" t="s">
        <v>105</v>
      </c>
      <c r="I8" s="57" t="s">
        <v>454</v>
      </c>
      <c r="J8" s="154" t="s">
        <v>39</v>
      </c>
      <c r="K8" s="138" t="s">
        <v>106</v>
      </c>
    </row>
    <row r="9" spans="1:11" s="38" customFormat="1" ht="28.5" customHeight="1">
      <c r="A9" s="154" t="s">
        <v>179</v>
      </c>
      <c r="B9" s="57" t="s">
        <v>122</v>
      </c>
      <c r="C9" s="155">
        <v>749</v>
      </c>
      <c r="D9" s="155">
        <f t="shared" si="0"/>
        <v>749</v>
      </c>
      <c r="E9" s="154" t="s">
        <v>100</v>
      </c>
      <c r="F9" s="162" t="s">
        <v>455</v>
      </c>
      <c r="G9" s="161" t="str">
        <f t="shared" si="1"/>
        <v>หจก. พีพี เอ 1976 ซัพพลายเซอร์วิส 749 บาท</v>
      </c>
      <c r="H9" s="154" t="s">
        <v>105</v>
      </c>
      <c r="I9" s="57" t="s">
        <v>456</v>
      </c>
      <c r="J9" s="154" t="s">
        <v>39</v>
      </c>
      <c r="K9" s="138" t="s">
        <v>154</v>
      </c>
    </row>
    <row r="10" spans="1:11" s="38" customFormat="1" ht="28.5" customHeight="1">
      <c r="A10" s="154" t="s">
        <v>180</v>
      </c>
      <c r="B10" s="57" t="s">
        <v>378</v>
      </c>
      <c r="C10" s="155">
        <v>2247</v>
      </c>
      <c r="D10" s="155">
        <f t="shared" si="0"/>
        <v>2247</v>
      </c>
      <c r="E10" s="154" t="s">
        <v>100</v>
      </c>
      <c r="F10" s="162" t="s">
        <v>457</v>
      </c>
      <c r="G10" s="161" t="str">
        <f t="shared" si="1"/>
        <v>หจก. พีพี เอ 1976 ซัพพลายเซอร์วิส 2,247 บาท</v>
      </c>
      <c r="H10" s="154" t="s">
        <v>105</v>
      </c>
      <c r="I10" s="57" t="s">
        <v>458</v>
      </c>
      <c r="J10" s="154" t="s">
        <v>39</v>
      </c>
      <c r="K10" s="138" t="s">
        <v>106</v>
      </c>
    </row>
    <row r="11" spans="1:11" s="38" customFormat="1" ht="28.5" customHeight="1">
      <c r="A11" s="154" t="s">
        <v>181</v>
      </c>
      <c r="B11" s="57" t="s">
        <v>459</v>
      </c>
      <c r="C11" s="155">
        <v>1498</v>
      </c>
      <c r="D11" s="155">
        <f t="shared" si="0"/>
        <v>1498</v>
      </c>
      <c r="E11" s="154" t="s">
        <v>100</v>
      </c>
      <c r="F11" s="162" t="s">
        <v>460</v>
      </c>
      <c r="G11" s="161" t="str">
        <f t="shared" si="1"/>
        <v>หจก. พีพี เอ 1976 ซัพพลายเซอร์วิส 1,498 บาท</v>
      </c>
      <c r="H11" s="154" t="s">
        <v>105</v>
      </c>
      <c r="I11" s="57" t="s">
        <v>461</v>
      </c>
      <c r="J11" s="154" t="s">
        <v>39</v>
      </c>
      <c r="K11" s="138" t="s">
        <v>118</v>
      </c>
    </row>
    <row r="12" spans="1:11" ht="22.5" customHeight="1">
      <c r="A12" s="154" t="s">
        <v>182</v>
      </c>
      <c r="B12" s="138" t="s">
        <v>99</v>
      </c>
      <c r="C12" s="155">
        <v>1450</v>
      </c>
      <c r="D12" s="155">
        <f t="shared" si="0"/>
        <v>1450</v>
      </c>
      <c r="E12" s="154" t="s">
        <v>100</v>
      </c>
      <c r="F12" s="163" t="s">
        <v>462</v>
      </c>
      <c r="G12" s="163" t="str">
        <f t="shared" si="1"/>
        <v>ธนาคารกรุงไทย 1,450  บาท</v>
      </c>
      <c r="H12" s="154" t="s">
        <v>105</v>
      </c>
      <c r="I12" s="57" t="s">
        <v>463</v>
      </c>
      <c r="J12" s="154" t="s">
        <v>39</v>
      </c>
      <c r="K12" s="138" t="s">
        <v>102</v>
      </c>
    </row>
    <row r="13" spans="1:11" s="38" customFormat="1" ht="28.5" customHeight="1">
      <c r="A13" s="154" t="s">
        <v>183</v>
      </c>
      <c r="B13" s="57" t="s">
        <v>459</v>
      </c>
      <c r="C13" s="155">
        <v>2782</v>
      </c>
      <c r="D13" s="155">
        <f>C13</f>
        <v>2782</v>
      </c>
      <c r="E13" s="154" t="s">
        <v>100</v>
      </c>
      <c r="F13" s="162" t="s">
        <v>465</v>
      </c>
      <c r="G13" s="161" t="str">
        <f>F13</f>
        <v>หจก. พีพี เอ 1976 ซัพพลายเซอร์วิส 2,782 บาท</v>
      </c>
      <c r="H13" s="154" t="s">
        <v>105</v>
      </c>
      <c r="I13" s="57" t="s">
        <v>466</v>
      </c>
      <c r="J13" s="154" t="s">
        <v>39</v>
      </c>
      <c r="K13" s="138" t="s">
        <v>467</v>
      </c>
    </row>
    <row r="14" spans="1:11" s="173" customFormat="1" ht="28.5" customHeight="1">
      <c r="A14" s="154" t="s">
        <v>184</v>
      </c>
      <c r="B14" s="171" t="s">
        <v>468</v>
      </c>
      <c r="C14" s="155">
        <v>1551.5</v>
      </c>
      <c r="D14" s="155">
        <f>C14</f>
        <v>1551.5</v>
      </c>
      <c r="E14" s="170" t="s">
        <v>100</v>
      </c>
      <c r="F14" s="172" t="s">
        <v>469</v>
      </c>
      <c r="G14" s="171" t="str">
        <f>F14</f>
        <v>บจก.ลีเรคโก (ประเทศไทย) 1,551.50 บาท</v>
      </c>
      <c r="H14" s="170" t="s">
        <v>105</v>
      </c>
      <c r="I14" s="171" t="s">
        <v>470</v>
      </c>
      <c r="J14" s="170" t="s">
        <v>39</v>
      </c>
      <c r="K14" s="171" t="s">
        <v>368</v>
      </c>
    </row>
    <row r="15" spans="1:11" s="173" customFormat="1" ht="28.5" customHeight="1">
      <c r="A15" s="154" t="s">
        <v>185</v>
      </c>
      <c r="B15" s="171" t="s">
        <v>471</v>
      </c>
      <c r="C15" s="155">
        <v>16948.8</v>
      </c>
      <c r="D15" s="155">
        <f>C15</f>
        <v>16948.8</v>
      </c>
      <c r="E15" s="170" t="s">
        <v>100</v>
      </c>
      <c r="F15" s="172" t="s">
        <v>472</v>
      </c>
      <c r="G15" s="171" t="str">
        <f>F15</f>
        <v>ร้านศรชัยการค้า 16,948.80 บาท</v>
      </c>
      <c r="H15" s="170" t="s">
        <v>105</v>
      </c>
      <c r="I15" s="171" t="s">
        <v>473</v>
      </c>
      <c r="J15" s="170" t="s">
        <v>39</v>
      </c>
      <c r="K15" s="57" t="s">
        <v>120</v>
      </c>
    </row>
    <row r="16" spans="1:11" ht="19.5">
      <c r="A16" s="65"/>
      <c r="B16" s="68"/>
      <c r="C16" s="71">
        <f>SUM(C6:C15)</f>
        <v>81864.78</v>
      </c>
      <c r="D16" s="69">
        <f>SUM(D6:D15)</f>
        <v>81864.78</v>
      </c>
      <c r="E16" s="70"/>
      <c r="F16" s="69"/>
      <c r="G16" s="69"/>
      <c r="H16" s="70"/>
      <c r="I16" s="41"/>
      <c r="J16" s="70"/>
      <c r="K16" s="41"/>
    </row>
    <row r="18" spans="3:9" ht="26.25">
      <c r="C18" s="212" t="s">
        <v>62</v>
      </c>
      <c r="D18" s="212"/>
      <c r="E18" s="212"/>
      <c r="F18" s="212"/>
      <c r="G18" s="212"/>
      <c r="H18" s="212"/>
      <c r="I18" s="212"/>
    </row>
    <row r="19" spans="3:9" ht="23.25">
      <c r="C19" s="42" t="s">
        <v>42</v>
      </c>
      <c r="D19" s="222" t="s">
        <v>43</v>
      </c>
      <c r="E19" s="223"/>
      <c r="F19" s="110" t="s">
        <v>46</v>
      </c>
      <c r="G19" s="110" t="s">
        <v>39</v>
      </c>
      <c r="H19" s="43" t="s">
        <v>44</v>
      </c>
      <c r="I19" s="110" t="s">
        <v>38</v>
      </c>
    </row>
    <row r="20" spans="3:9" ht="44.25" customHeight="1">
      <c r="C20" s="45">
        <v>1</v>
      </c>
      <c r="D20" s="242" t="s">
        <v>410</v>
      </c>
      <c r="E20" s="243"/>
      <c r="F20" s="66">
        <f>C6</f>
        <v>30627.68</v>
      </c>
      <c r="G20" s="66"/>
      <c r="H20" s="67">
        <f>F20+G20</f>
        <v>30627.68</v>
      </c>
      <c r="I20" s="60"/>
    </row>
    <row r="21" spans="3:9" ht="21">
      <c r="C21" s="45">
        <v>2</v>
      </c>
      <c r="D21" s="220" t="s">
        <v>169</v>
      </c>
      <c r="E21" s="221"/>
      <c r="F21" s="66"/>
      <c r="G21" s="66">
        <f>C7</f>
        <v>19046</v>
      </c>
      <c r="H21" s="67">
        <f aca="true" t="shared" si="2" ref="H21:H27">F21+G21</f>
        <v>19046</v>
      </c>
      <c r="I21" s="60"/>
    </row>
    <row r="22" spans="3:9" ht="21">
      <c r="C22" s="45">
        <v>3</v>
      </c>
      <c r="D22" s="220" t="s">
        <v>106</v>
      </c>
      <c r="E22" s="221"/>
      <c r="F22" s="66"/>
      <c r="G22" s="66">
        <f>C8+C10</f>
        <v>7211.8</v>
      </c>
      <c r="H22" s="67">
        <f t="shared" si="2"/>
        <v>7211.8</v>
      </c>
      <c r="I22" s="60"/>
    </row>
    <row r="23" spans="3:9" ht="21">
      <c r="C23" s="45">
        <v>4</v>
      </c>
      <c r="D23" s="220" t="s">
        <v>154</v>
      </c>
      <c r="E23" s="221"/>
      <c r="F23" s="66"/>
      <c r="G23" s="66">
        <f>C9</f>
        <v>749</v>
      </c>
      <c r="H23" s="67">
        <f t="shared" si="2"/>
        <v>749</v>
      </c>
      <c r="I23" s="60"/>
    </row>
    <row r="24" spans="3:9" ht="21">
      <c r="C24" s="45">
        <v>5</v>
      </c>
      <c r="D24" s="220" t="s">
        <v>118</v>
      </c>
      <c r="E24" s="221"/>
      <c r="F24" s="66"/>
      <c r="G24" s="66">
        <f>C11</f>
        <v>1498</v>
      </c>
      <c r="H24" s="67">
        <f t="shared" si="2"/>
        <v>1498</v>
      </c>
      <c r="I24" s="60"/>
    </row>
    <row r="25" spans="3:9" ht="21">
      <c r="C25" s="45">
        <v>6</v>
      </c>
      <c r="D25" s="220" t="s">
        <v>102</v>
      </c>
      <c r="E25" s="221"/>
      <c r="F25" s="66"/>
      <c r="G25" s="66">
        <f>C12</f>
        <v>1450</v>
      </c>
      <c r="H25" s="67">
        <f t="shared" si="2"/>
        <v>1450</v>
      </c>
      <c r="I25" s="60"/>
    </row>
    <row r="26" spans="3:9" ht="25.5" customHeight="1">
      <c r="C26" s="45">
        <v>7</v>
      </c>
      <c r="D26" s="242" t="s">
        <v>368</v>
      </c>
      <c r="E26" s="243"/>
      <c r="F26" s="66"/>
      <c r="G26" s="66">
        <f>C14</f>
        <v>1551.5</v>
      </c>
      <c r="H26" s="67">
        <f t="shared" si="2"/>
        <v>1551.5</v>
      </c>
      <c r="I26" s="60"/>
    </row>
    <row r="27" spans="3:9" ht="24" customHeight="1">
      <c r="C27" s="45">
        <v>8</v>
      </c>
      <c r="D27" s="242" t="s">
        <v>120</v>
      </c>
      <c r="E27" s="243"/>
      <c r="F27" s="66"/>
      <c r="G27" s="66">
        <f>C15+C13</f>
        <v>19730.8</v>
      </c>
      <c r="H27" s="67">
        <f t="shared" si="2"/>
        <v>19730.8</v>
      </c>
      <c r="I27" s="60"/>
    </row>
    <row r="28" spans="3:9" ht="21">
      <c r="C28" s="217" t="s">
        <v>45</v>
      </c>
      <c r="D28" s="218"/>
      <c r="E28" s="219"/>
      <c r="F28" s="73">
        <f>SUM(F20:F27)</f>
        <v>30627.68</v>
      </c>
      <c r="G28" s="73">
        <f>SUM(G20:G27)</f>
        <v>51237.1</v>
      </c>
      <c r="H28" s="72">
        <f>SUM(H20:H27)</f>
        <v>81864.78</v>
      </c>
      <c r="I28" s="60"/>
    </row>
  </sheetData>
  <sheetProtection/>
  <mergeCells count="19">
    <mergeCell ref="D23:E23"/>
    <mergeCell ref="K4:K5"/>
    <mergeCell ref="I1:K1"/>
    <mergeCell ref="A2:I2"/>
    <mergeCell ref="A3:I3"/>
    <mergeCell ref="A4:A5"/>
    <mergeCell ref="B4:B5"/>
    <mergeCell ref="E4:E5"/>
    <mergeCell ref="J4:J5"/>
    <mergeCell ref="D24:E24"/>
    <mergeCell ref="D25:E25"/>
    <mergeCell ref="D26:E26"/>
    <mergeCell ref="D27:E27"/>
    <mergeCell ref="C28:E28"/>
    <mergeCell ref="C18:I18"/>
    <mergeCell ref="D19:E19"/>
    <mergeCell ref="D20:E20"/>
    <mergeCell ref="D21:E21"/>
    <mergeCell ref="D22:E22"/>
  </mergeCells>
  <printOptions/>
  <pageMargins left="0.7" right="0.1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5.28125" style="28" customWidth="1"/>
    <col min="2" max="2" width="32.57421875" style="26" customWidth="1"/>
    <col min="3" max="3" width="12.421875" style="26" customWidth="1"/>
    <col min="4" max="4" width="10.57421875" style="29" customWidth="1"/>
    <col min="5" max="5" width="22.00390625" style="30" customWidth="1"/>
    <col min="6" max="6" width="34.00390625" style="29" customWidth="1"/>
    <col min="7" max="7" width="33.57421875" style="29" customWidth="1"/>
    <col min="8" max="8" width="15.00390625" style="30" customWidth="1"/>
    <col min="9" max="9" width="24.28125" style="27" customWidth="1"/>
    <col min="10" max="10" width="12.421875" style="30" customWidth="1"/>
    <col min="11" max="11" width="29.140625" style="27" customWidth="1"/>
    <col min="12" max="16384" width="9.140625" style="27" customWidth="1"/>
  </cols>
  <sheetData>
    <row r="1" spans="1:11" ht="19.5">
      <c r="A1" s="12"/>
      <c r="B1" s="13"/>
      <c r="C1" s="13"/>
      <c r="D1" s="14"/>
      <c r="E1" s="12"/>
      <c r="F1" s="14"/>
      <c r="G1" s="14"/>
      <c r="H1" s="15"/>
      <c r="I1" s="205" t="s">
        <v>12</v>
      </c>
      <c r="J1" s="205"/>
      <c r="K1" s="205"/>
    </row>
    <row r="2" spans="1:10" ht="19.5">
      <c r="A2" s="206" t="s">
        <v>63</v>
      </c>
      <c r="B2" s="206"/>
      <c r="C2" s="206"/>
      <c r="D2" s="206"/>
      <c r="E2" s="206"/>
      <c r="F2" s="206"/>
      <c r="G2" s="206"/>
      <c r="H2" s="206"/>
      <c r="I2" s="206"/>
      <c r="J2" s="27"/>
    </row>
    <row r="3" spans="1:10" ht="19.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7"/>
    </row>
    <row r="4" spans="1:11" ht="19.5">
      <c r="A4" s="201" t="s">
        <v>3</v>
      </c>
      <c r="B4" s="201" t="s">
        <v>7</v>
      </c>
      <c r="C4" s="16" t="s">
        <v>26</v>
      </c>
      <c r="D4" s="17" t="s">
        <v>9</v>
      </c>
      <c r="E4" s="201" t="s">
        <v>10</v>
      </c>
      <c r="F4" s="17" t="s">
        <v>25</v>
      </c>
      <c r="G4" s="17" t="s">
        <v>0</v>
      </c>
      <c r="H4" s="16" t="s">
        <v>1</v>
      </c>
      <c r="I4" s="20" t="s">
        <v>4</v>
      </c>
      <c r="J4" s="201" t="s">
        <v>38</v>
      </c>
      <c r="K4" s="225" t="s">
        <v>40</v>
      </c>
    </row>
    <row r="5" spans="1:11" ht="19.5">
      <c r="A5" s="202"/>
      <c r="B5" s="202"/>
      <c r="C5" s="18" t="s">
        <v>27</v>
      </c>
      <c r="D5" s="19" t="s">
        <v>8</v>
      </c>
      <c r="E5" s="202"/>
      <c r="F5" s="19" t="s">
        <v>24</v>
      </c>
      <c r="G5" s="19" t="s">
        <v>11</v>
      </c>
      <c r="H5" s="18" t="s">
        <v>2</v>
      </c>
      <c r="I5" s="21" t="s">
        <v>5</v>
      </c>
      <c r="J5" s="202"/>
      <c r="K5" s="225"/>
    </row>
    <row r="6" spans="1:11" ht="22.5" customHeight="1">
      <c r="A6" s="154" t="s">
        <v>177</v>
      </c>
      <c r="B6" s="138" t="s">
        <v>474</v>
      </c>
      <c r="C6" s="155">
        <v>1177</v>
      </c>
      <c r="D6" s="155">
        <f aca="true" t="shared" si="0" ref="D6:D13">C6</f>
        <v>1177</v>
      </c>
      <c r="E6" s="154" t="s">
        <v>100</v>
      </c>
      <c r="F6" s="161" t="s">
        <v>475</v>
      </c>
      <c r="G6" s="161" t="str">
        <f aca="true" t="shared" si="1" ref="G6:G13">F6</f>
        <v>บจก.พีเค จูเนียร์ อินเตอร์เนชั่นแนล 1,117 บาท</v>
      </c>
      <c r="H6" s="154" t="s">
        <v>105</v>
      </c>
      <c r="I6" s="57" t="s">
        <v>476</v>
      </c>
      <c r="J6" s="154" t="s">
        <v>39</v>
      </c>
      <c r="K6" s="138" t="s">
        <v>477</v>
      </c>
    </row>
    <row r="7" spans="1:11" s="38" customFormat="1" ht="28.5" customHeight="1">
      <c r="A7" s="154" t="s">
        <v>178</v>
      </c>
      <c r="B7" s="57" t="s">
        <v>480</v>
      </c>
      <c r="C7" s="155">
        <v>898.8</v>
      </c>
      <c r="D7" s="155">
        <f t="shared" si="0"/>
        <v>898.8</v>
      </c>
      <c r="E7" s="154" t="s">
        <v>100</v>
      </c>
      <c r="F7" s="156" t="s">
        <v>479</v>
      </c>
      <c r="G7" s="157" t="str">
        <f t="shared" si="1"/>
        <v>บจก. เวชธัญญา 898.80  บาท</v>
      </c>
      <c r="H7" s="154" t="s">
        <v>105</v>
      </c>
      <c r="I7" s="57" t="s">
        <v>478</v>
      </c>
      <c r="J7" s="154" t="s">
        <v>39</v>
      </c>
      <c r="K7" s="153" t="s">
        <v>169</v>
      </c>
    </row>
    <row r="8" spans="1:11" s="38" customFormat="1" ht="28.5" customHeight="1">
      <c r="A8" s="154" t="s">
        <v>127</v>
      </c>
      <c r="B8" s="57" t="s">
        <v>483</v>
      </c>
      <c r="C8" s="155">
        <v>13366.44</v>
      </c>
      <c r="D8" s="155">
        <f t="shared" si="0"/>
        <v>13366.44</v>
      </c>
      <c r="E8" s="154" t="s">
        <v>100</v>
      </c>
      <c r="F8" s="156" t="s">
        <v>481</v>
      </c>
      <c r="G8" s="157" t="str">
        <f t="shared" si="1"/>
        <v>บจก. เวชธัญญา13,366.44 บาท</v>
      </c>
      <c r="H8" s="154" t="s">
        <v>105</v>
      </c>
      <c r="I8" s="57" t="s">
        <v>482</v>
      </c>
      <c r="J8" s="154" t="s">
        <v>39</v>
      </c>
      <c r="K8" s="153" t="s">
        <v>169</v>
      </c>
    </row>
    <row r="9" spans="1:11" s="173" customFormat="1" ht="28.5" customHeight="1">
      <c r="A9" s="154" t="s">
        <v>179</v>
      </c>
      <c r="B9" s="171" t="s">
        <v>103</v>
      </c>
      <c r="C9" s="155">
        <v>1765.5</v>
      </c>
      <c r="D9" s="155">
        <f t="shared" si="0"/>
        <v>1765.5</v>
      </c>
      <c r="E9" s="170" t="s">
        <v>100</v>
      </c>
      <c r="F9" s="172" t="s">
        <v>484</v>
      </c>
      <c r="G9" s="171" t="str">
        <f t="shared" si="1"/>
        <v>ร้านศรชัยการค้า 1,765.50 บาท</v>
      </c>
      <c r="H9" s="170" t="s">
        <v>105</v>
      </c>
      <c r="I9" s="57" t="s">
        <v>485</v>
      </c>
      <c r="J9" s="170" t="s">
        <v>39</v>
      </c>
      <c r="K9" s="57" t="s">
        <v>120</v>
      </c>
    </row>
    <row r="10" spans="1:11" ht="22.5" customHeight="1">
      <c r="A10" s="154" t="s">
        <v>180</v>
      </c>
      <c r="B10" s="138" t="s">
        <v>474</v>
      </c>
      <c r="C10" s="155">
        <v>2675</v>
      </c>
      <c r="D10" s="155">
        <f t="shared" si="0"/>
        <v>2675</v>
      </c>
      <c r="E10" s="154" t="s">
        <v>100</v>
      </c>
      <c r="F10" s="161" t="s">
        <v>486</v>
      </c>
      <c r="G10" s="161" t="str">
        <f t="shared" si="1"/>
        <v>บจก.พีเค จูเนียร์ อินเตอร์เนชั่นแนล 2,675 บาท</v>
      </c>
      <c r="H10" s="154" t="s">
        <v>105</v>
      </c>
      <c r="I10" s="57" t="s">
        <v>487</v>
      </c>
      <c r="J10" s="154" t="s">
        <v>39</v>
      </c>
      <c r="K10" s="57" t="s">
        <v>120</v>
      </c>
    </row>
    <row r="11" spans="1:11" s="173" customFormat="1" ht="28.5" customHeight="1">
      <c r="A11" s="154" t="s">
        <v>181</v>
      </c>
      <c r="B11" s="171" t="s">
        <v>488</v>
      </c>
      <c r="C11" s="155">
        <v>5184.15</v>
      </c>
      <c r="D11" s="155">
        <f>C11</f>
        <v>5184.15</v>
      </c>
      <c r="E11" s="170" t="s">
        <v>100</v>
      </c>
      <c r="F11" s="172" t="s">
        <v>489</v>
      </c>
      <c r="G11" s="171" t="str">
        <f>F11</f>
        <v>บจก.ลีเรคโก (ประเทศไทย) 5,184.15 บาท</v>
      </c>
      <c r="H11" s="170" t="s">
        <v>105</v>
      </c>
      <c r="I11" s="171" t="s">
        <v>491</v>
      </c>
      <c r="J11" s="170" t="s">
        <v>39</v>
      </c>
      <c r="K11" s="171" t="s">
        <v>109</v>
      </c>
    </row>
    <row r="12" spans="1:11" s="38" customFormat="1" ht="28.5" customHeight="1">
      <c r="A12" s="154" t="s">
        <v>182</v>
      </c>
      <c r="B12" s="57" t="s">
        <v>490</v>
      </c>
      <c r="C12" s="155">
        <v>3531</v>
      </c>
      <c r="D12" s="155">
        <f t="shared" si="0"/>
        <v>3531</v>
      </c>
      <c r="E12" s="154" t="s">
        <v>100</v>
      </c>
      <c r="F12" s="156" t="s">
        <v>334</v>
      </c>
      <c r="G12" s="157" t="str">
        <f t="shared" si="1"/>
        <v>ร้านศรชัยการค้า 3,531 บาท</v>
      </c>
      <c r="H12" s="154" t="s">
        <v>105</v>
      </c>
      <c r="I12" s="171" t="s">
        <v>492</v>
      </c>
      <c r="J12" s="170" t="s">
        <v>39</v>
      </c>
      <c r="K12" s="153" t="s">
        <v>169</v>
      </c>
    </row>
    <row r="13" spans="1:11" s="38" customFormat="1" ht="28.5" customHeight="1">
      <c r="A13" s="154" t="s">
        <v>183</v>
      </c>
      <c r="B13" s="57" t="s">
        <v>494</v>
      </c>
      <c r="C13" s="155">
        <v>3800</v>
      </c>
      <c r="D13" s="155">
        <f t="shared" si="0"/>
        <v>3800</v>
      </c>
      <c r="E13" s="154" t="s">
        <v>100</v>
      </c>
      <c r="F13" s="156" t="s">
        <v>345</v>
      </c>
      <c r="G13" s="157" t="str">
        <f t="shared" si="1"/>
        <v>ร้านเทพการช่าง 3,800 บาท</v>
      </c>
      <c r="H13" s="154" t="s">
        <v>105</v>
      </c>
      <c r="I13" s="171" t="s">
        <v>493</v>
      </c>
      <c r="J13" s="170" t="s">
        <v>39</v>
      </c>
      <c r="K13" s="138" t="s">
        <v>102</v>
      </c>
    </row>
    <row r="14" spans="1:11" ht="22.5" customHeight="1">
      <c r="A14" s="154" t="s">
        <v>184</v>
      </c>
      <c r="B14" s="138" t="s">
        <v>495</v>
      </c>
      <c r="C14" s="155">
        <v>3573.8</v>
      </c>
      <c r="D14" s="155">
        <f>C14</f>
        <v>3573.8</v>
      </c>
      <c r="E14" s="154" t="s">
        <v>100</v>
      </c>
      <c r="F14" s="161" t="s">
        <v>496</v>
      </c>
      <c r="G14" s="161" t="str">
        <f>F14</f>
        <v>บจก.พีเค จูเนียร์ อินเตอร์เนชั่นแนล 3,573.80 บาท</v>
      </c>
      <c r="H14" s="154" t="s">
        <v>105</v>
      </c>
      <c r="I14" s="57" t="s">
        <v>497</v>
      </c>
      <c r="J14" s="154" t="s">
        <v>39</v>
      </c>
      <c r="K14" s="57" t="s">
        <v>115</v>
      </c>
    </row>
    <row r="15" spans="1:11" ht="22.5" customHeight="1">
      <c r="A15" s="154" t="s">
        <v>185</v>
      </c>
      <c r="B15" s="138" t="s">
        <v>498</v>
      </c>
      <c r="C15" s="155">
        <v>5029</v>
      </c>
      <c r="D15" s="155">
        <f>C15</f>
        <v>5029</v>
      </c>
      <c r="E15" s="154" t="s">
        <v>100</v>
      </c>
      <c r="F15" s="161" t="s">
        <v>499</v>
      </c>
      <c r="G15" s="161" t="str">
        <f>F15</f>
        <v>บจก.โท โทล โซลูชั่น เซอร์วิส 5,029 บาท</v>
      </c>
      <c r="H15" s="154" t="s">
        <v>105</v>
      </c>
      <c r="I15" s="57" t="s">
        <v>500</v>
      </c>
      <c r="J15" s="154" t="s">
        <v>39</v>
      </c>
      <c r="K15" s="57" t="s">
        <v>501</v>
      </c>
    </row>
    <row r="16" spans="1:11" ht="19.5">
      <c r="A16" s="65"/>
      <c r="B16" s="68"/>
      <c r="C16" s="71">
        <f>SUM(C6:C15)</f>
        <v>41000.69</v>
      </c>
      <c r="D16" s="69">
        <f>SUM(D6:D15)</f>
        <v>41000.69</v>
      </c>
      <c r="E16" s="70"/>
      <c r="F16" s="69"/>
      <c r="G16" s="69"/>
      <c r="H16" s="70"/>
      <c r="I16" s="41"/>
      <c r="J16" s="70"/>
      <c r="K16" s="41"/>
    </row>
    <row r="19" spans="3:9" ht="26.25">
      <c r="C19" s="212" t="s">
        <v>64</v>
      </c>
      <c r="D19" s="212"/>
      <c r="E19" s="212"/>
      <c r="F19" s="212"/>
      <c r="G19" s="212"/>
      <c r="H19" s="212"/>
      <c r="I19" s="212"/>
    </row>
    <row r="20" spans="3:9" ht="23.25">
      <c r="C20" s="42" t="s">
        <v>42</v>
      </c>
      <c r="D20" s="222" t="s">
        <v>43</v>
      </c>
      <c r="E20" s="223"/>
      <c r="F20" s="110" t="s">
        <v>46</v>
      </c>
      <c r="G20" s="110" t="s">
        <v>39</v>
      </c>
      <c r="H20" s="43" t="s">
        <v>44</v>
      </c>
      <c r="I20" s="110" t="s">
        <v>38</v>
      </c>
    </row>
    <row r="21" spans="3:9" ht="21">
      <c r="C21" s="45">
        <v>1</v>
      </c>
      <c r="D21" s="220" t="s">
        <v>477</v>
      </c>
      <c r="E21" s="221"/>
      <c r="F21" s="66"/>
      <c r="G21" s="66">
        <f>C6</f>
        <v>1177</v>
      </c>
      <c r="H21" s="67">
        <f>F21+G21</f>
        <v>1177</v>
      </c>
      <c r="I21" s="66"/>
    </row>
    <row r="22" spans="3:9" ht="21">
      <c r="C22" s="45">
        <v>2</v>
      </c>
      <c r="D22" s="244" t="s">
        <v>169</v>
      </c>
      <c r="E22" s="245"/>
      <c r="F22" s="66"/>
      <c r="G22" s="66">
        <f>C7+C8+C12</f>
        <v>17796.239999999998</v>
      </c>
      <c r="H22" s="67">
        <f aca="true" t="shared" si="2" ref="H22:H27">F22+G22</f>
        <v>17796.239999999998</v>
      </c>
      <c r="I22" s="66"/>
    </row>
    <row r="23" spans="3:9" ht="21">
      <c r="C23" s="45">
        <v>3</v>
      </c>
      <c r="D23" s="215" t="s">
        <v>120</v>
      </c>
      <c r="E23" s="216"/>
      <c r="F23" s="66"/>
      <c r="G23" s="66">
        <f>C9+C10</f>
        <v>4440.5</v>
      </c>
      <c r="H23" s="67">
        <f t="shared" si="2"/>
        <v>4440.5</v>
      </c>
      <c r="I23" s="66"/>
    </row>
    <row r="24" spans="3:9" ht="21">
      <c r="C24" s="45">
        <v>4</v>
      </c>
      <c r="D24" s="246" t="s">
        <v>109</v>
      </c>
      <c r="E24" s="247"/>
      <c r="F24" s="66"/>
      <c r="G24" s="66">
        <f>C11</f>
        <v>5184.15</v>
      </c>
      <c r="H24" s="67">
        <f t="shared" si="2"/>
        <v>5184.15</v>
      </c>
      <c r="I24" s="66"/>
    </row>
    <row r="25" spans="3:9" ht="21">
      <c r="C25" s="45">
        <v>5</v>
      </c>
      <c r="D25" s="215" t="s">
        <v>102</v>
      </c>
      <c r="E25" s="216"/>
      <c r="F25" s="66"/>
      <c r="G25" s="66">
        <f>C13</f>
        <v>3800</v>
      </c>
      <c r="H25" s="67">
        <f t="shared" si="2"/>
        <v>3800</v>
      </c>
      <c r="I25" s="66"/>
    </row>
    <row r="26" spans="3:9" ht="21">
      <c r="C26" s="45">
        <v>6</v>
      </c>
      <c r="D26" s="246" t="s">
        <v>115</v>
      </c>
      <c r="E26" s="247"/>
      <c r="F26" s="66"/>
      <c r="G26" s="66">
        <f>C14</f>
        <v>3573.8</v>
      </c>
      <c r="H26" s="67">
        <f t="shared" si="2"/>
        <v>3573.8</v>
      </c>
      <c r="I26" s="66"/>
    </row>
    <row r="27" spans="3:9" ht="21">
      <c r="C27" s="45">
        <v>7</v>
      </c>
      <c r="D27" s="57" t="s">
        <v>501</v>
      </c>
      <c r="E27" s="175"/>
      <c r="F27" s="66"/>
      <c r="G27" s="66">
        <f>C15</f>
        <v>5029</v>
      </c>
      <c r="H27" s="67">
        <f t="shared" si="2"/>
        <v>5029</v>
      </c>
      <c r="I27" s="66"/>
    </row>
    <row r="28" spans="3:9" ht="21">
      <c r="C28" s="217" t="s">
        <v>45</v>
      </c>
      <c r="D28" s="218"/>
      <c r="E28" s="219"/>
      <c r="F28" s="73">
        <f>SUM(F21:F27)</f>
        <v>0</v>
      </c>
      <c r="G28" s="73">
        <f>SUM(G21:G27)</f>
        <v>41000.69</v>
      </c>
      <c r="H28" s="72">
        <f>SUM(H21:H27)</f>
        <v>41000.69</v>
      </c>
      <c r="I28" s="73">
        <f>SUM(I21:I27)</f>
        <v>0</v>
      </c>
    </row>
  </sheetData>
  <sheetProtection/>
  <mergeCells count="17">
    <mergeCell ref="K4:K5"/>
    <mergeCell ref="I1:K1"/>
    <mergeCell ref="A2:I2"/>
    <mergeCell ref="A3:I3"/>
    <mergeCell ref="A4:A5"/>
    <mergeCell ref="B4:B5"/>
    <mergeCell ref="E4:E5"/>
    <mergeCell ref="J4:J5"/>
    <mergeCell ref="C28:E28"/>
    <mergeCell ref="C19:I19"/>
    <mergeCell ref="D20:E20"/>
    <mergeCell ref="D21:E21"/>
    <mergeCell ref="D22:E22"/>
    <mergeCell ref="D23:E23"/>
    <mergeCell ref="D25:E25"/>
    <mergeCell ref="D26:E26"/>
    <mergeCell ref="D24:E24"/>
  </mergeCells>
  <printOptions/>
  <pageMargins left="0.7" right="0.41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LenovoRoom_01</cp:lastModifiedBy>
  <cp:lastPrinted>2021-10-20T04:31:50Z</cp:lastPrinted>
  <dcterms:created xsi:type="dcterms:W3CDTF">2009-03-24T02:42:43Z</dcterms:created>
  <dcterms:modified xsi:type="dcterms:W3CDTF">2022-03-28T05:06:12Z</dcterms:modified>
  <cp:category/>
  <cp:version/>
  <cp:contentType/>
  <cp:contentStatus/>
</cp:coreProperties>
</file>